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ogina\Desktop\FIN.IZVJEŠĆA 2023\izvještaji I. - XII. 2023\IZVRŠENJE PLANA\izvještaj o izvršenju plana za 2023\"/>
    </mc:Choice>
  </mc:AlternateContent>
  <xr:revisionPtr revIDLastSave="0" documentId="13_ncr:1_{9A17A9FE-96C7-4826-9C79-1FED60D69157}" xr6:coauthVersionLast="47" xr6:coauthVersionMax="47" xr10:uidLastSave="{00000000-0000-0000-0000-000000000000}"/>
  <bookViews>
    <workbookView xWindow="-120" yWindow="-120" windowWidth="29040" windowHeight="15840" tabRatio="797" activeTab="2" xr2:uid="{00000000-000D-0000-FFFF-FFFF00000000}"/>
  </bookViews>
  <sheets>
    <sheet name="Sažetak " sheetId="12" r:id="rId1"/>
    <sheet name="P i R -Tablica 1." sheetId="1" r:id="rId2"/>
    <sheet name="P i R -Tablica 2." sheetId="3" r:id="rId3"/>
    <sheet name="R -Tablica 3." sheetId="4" r:id="rId4"/>
    <sheet name="Rač fin-Tablica 4." sheetId="2" r:id="rId5"/>
    <sheet name="Rač fin-izvori" sheetId="8" r:id="rId6"/>
    <sheet name="Posebni dio-progr." sheetId="11" r:id="rId7"/>
  </sheets>
  <definedNames>
    <definedName name="_xlnm.Print_Titles" localSheetId="1">'P i R -Tablica 1.'!$9:$10</definedName>
    <definedName name="_xlnm.Print_Titles" localSheetId="2">'P i R -Tablica 2.'!$4:$5</definedName>
    <definedName name="_xlnm.Print_Titles" localSheetId="6">'Posebni dio-progr.'!$9:$9</definedName>
    <definedName name="_xlnm.Print_Titles" localSheetId="3">'R -Tablica 3.'!$3:$4</definedName>
    <definedName name="_xlnm.Print_Area" localSheetId="1">'P i R -Tablica 1.'!$A$1:$G$183</definedName>
    <definedName name="_xlnm.Print_Area" localSheetId="2">'P i R -Tablica 2.'!$A$1:$G$46</definedName>
    <definedName name="_xlnm.Print_Area" localSheetId="3">'R -Tablica 3.'!$A$1:$G$38</definedName>
    <definedName name="_xlnm.Print_Area" localSheetId="5">'Rač fin-izvori'!$A$1:$G$25</definedName>
    <definedName name="_xlnm.Print_Area" localSheetId="0">'Sažetak '!$A$1:$G$35</definedName>
  </definedNames>
  <calcPr calcId="181029"/>
</workbook>
</file>

<file path=xl/calcChain.xml><?xml version="1.0" encoding="utf-8"?>
<calcChain xmlns="http://schemas.openxmlformats.org/spreadsheetml/2006/main">
  <c r="E67" i="11" l="1"/>
  <c r="E250" i="11"/>
  <c r="E251" i="11"/>
  <c r="E246" i="11"/>
  <c r="E245" i="11"/>
  <c r="E243" i="11"/>
  <c r="E242" i="11"/>
  <c r="E239" i="11"/>
  <c r="E240" i="11"/>
  <c r="E236" i="11"/>
  <c r="E237" i="11"/>
  <c r="E233" i="11"/>
  <c r="E232" i="11"/>
  <c r="E227" i="11"/>
  <c r="E224" i="11"/>
  <c r="E223" i="11"/>
  <c r="E217" i="11"/>
  <c r="E218" i="11"/>
  <c r="E212" i="11"/>
  <c r="E208" i="11"/>
  <c r="E213" i="11"/>
  <c r="E209" i="11"/>
  <c r="E199" i="11"/>
  <c r="E195" i="11"/>
  <c r="E194" i="11"/>
  <c r="E187" i="11"/>
  <c r="E186" i="11"/>
  <c r="E184" i="11"/>
  <c r="E180" i="11"/>
  <c r="E228" i="11"/>
  <c r="E200" i="11"/>
  <c r="E190" i="11"/>
  <c r="E181" i="11"/>
  <c r="E161" i="11"/>
  <c r="E153" i="11"/>
  <c r="E149" i="11"/>
  <c r="E145" i="11"/>
  <c r="E125" i="11"/>
  <c r="E69" i="11"/>
  <c r="E124" i="11"/>
  <c r="E123" i="11"/>
  <c r="E122" i="11"/>
  <c r="E130" i="11"/>
  <c r="E104" i="11"/>
  <c r="E93" i="11"/>
  <c r="E116" i="11"/>
  <c r="E111" i="11"/>
  <c r="E101" i="11"/>
  <c r="E92" i="11"/>
  <c r="E81" i="11"/>
  <c r="E68" i="11"/>
  <c r="E58" i="11"/>
  <c r="E50" i="11"/>
  <c r="E38" i="11"/>
  <c r="E28" i="11"/>
  <c r="E85" i="11"/>
  <c r="E82" i="11"/>
  <c r="E79" i="11"/>
  <c r="E74" i="11"/>
  <c r="E59" i="11"/>
  <c r="E49" i="11"/>
  <c r="E51" i="11"/>
  <c r="E44" i="11"/>
  <c r="E39" i="11"/>
  <c r="E34" i="11"/>
  <c r="E29" i="11"/>
  <c r="B15" i="11"/>
  <c r="C15" i="11"/>
  <c r="D15" i="11"/>
  <c r="E26" i="11"/>
  <c r="E24" i="11"/>
  <c r="E23" i="11"/>
  <c r="E22" i="11"/>
  <c r="E21" i="11"/>
  <c r="E20" i="11"/>
  <c r="E19" i="11"/>
  <c r="E18" i="11"/>
  <c r="E17" i="11"/>
  <c r="E16" i="11"/>
  <c r="E14" i="11"/>
  <c r="E13" i="11"/>
  <c r="B32" i="3"/>
  <c r="E80" i="1"/>
  <c r="B80" i="1"/>
  <c r="B140" i="1"/>
  <c r="B136" i="1" s="1"/>
  <c r="E15" i="11" l="1"/>
  <c r="E33" i="12"/>
  <c r="B33" i="12"/>
  <c r="C33" i="12"/>
  <c r="D22" i="12"/>
  <c r="C22" i="12"/>
  <c r="F152" i="1" l="1"/>
  <c r="G175" i="1"/>
  <c r="F175" i="1"/>
  <c r="E174" i="1"/>
  <c r="G174" i="1" s="1"/>
  <c r="B174" i="1"/>
  <c r="F174" i="1" s="1"/>
  <c r="D73" i="1"/>
  <c r="C73" i="1"/>
  <c r="E165" i="1"/>
  <c r="G21" i="8"/>
  <c r="F21" i="8"/>
  <c r="G20" i="8"/>
  <c r="F20" i="8"/>
  <c r="G18" i="8"/>
  <c r="F18" i="8"/>
  <c r="G11" i="8"/>
  <c r="F11" i="8"/>
  <c r="G9" i="8"/>
  <c r="F9" i="8"/>
  <c r="G7" i="8"/>
  <c r="F7" i="8"/>
  <c r="G22" i="2"/>
  <c r="F22" i="2"/>
  <c r="G21" i="2"/>
  <c r="F21" i="2"/>
  <c r="G19" i="2"/>
  <c r="F19" i="2"/>
  <c r="G16" i="2"/>
  <c r="F16" i="2"/>
  <c r="G12" i="2"/>
  <c r="F12" i="2"/>
  <c r="G10" i="2"/>
  <c r="F10" i="2"/>
  <c r="G36" i="4"/>
  <c r="F36" i="4"/>
  <c r="G35" i="4"/>
  <c r="F35" i="4"/>
  <c r="G34" i="4"/>
  <c r="F34" i="4"/>
  <c r="G33" i="4"/>
  <c r="F33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8" i="4"/>
  <c r="F18" i="4"/>
  <c r="G16" i="4"/>
  <c r="F16" i="4"/>
  <c r="G15" i="4"/>
  <c r="F15" i="4"/>
  <c r="G14" i="4"/>
  <c r="F14" i="4"/>
  <c r="G13" i="4"/>
  <c r="F13" i="4"/>
  <c r="G11" i="4"/>
  <c r="F11" i="4"/>
  <c r="G10" i="4"/>
  <c r="F10" i="4"/>
  <c r="G9" i="4"/>
  <c r="F9" i="4"/>
  <c r="G8" i="4"/>
  <c r="F8" i="4"/>
  <c r="G7" i="4"/>
  <c r="F7" i="4"/>
  <c r="G44" i="3"/>
  <c r="F44" i="3"/>
  <c r="G42" i="3"/>
  <c r="F42" i="3"/>
  <c r="G41" i="3"/>
  <c r="F41" i="3"/>
  <c r="G39" i="3"/>
  <c r="F39" i="3"/>
  <c r="G37" i="3"/>
  <c r="F37" i="3"/>
  <c r="G36" i="3"/>
  <c r="F36" i="3"/>
  <c r="G34" i="3"/>
  <c r="F34" i="3"/>
  <c r="G33" i="3"/>
  <c r="F33" i="3"/>
  <c r="G31" i="3"/>
  <c r="F31" i="3"/>
  <c r="G29" i="3"/>
  <c r="F29" i="3"/>
  <c r="G21" i="3"/>
  <c r="F21" i="3"/>
  <c r="G20" i="3"/>
  <c r="F20" i="3"/>
  <c r="G18" i="3"/>
  <c r="F18" i="3"/>
  <c r="G16" i="3"/>
  <c r="F16" i="3"/>
  <c r="G15" i="3"/>
  <c r="F15" i="3"/>
  <c r="G13" i="3"/>
  <c r="F13" i="3"/>
  <c r="G12" i="3"/>
  <c r="F12" i="3"/>
  <c r="G10" i="3"/>
  <c r="F10" i="3"/>
  <c r="G8" i="3"/>
  <c r="F8" i="3"/>
  <c r="G181" i="1"/>
  <c r="F181" i="1"/>
  <c r="G179" i="1"/>
  <c r="F179" i="1"/>
  <c r="G171" i="1"/>
  <c r="F171" i="1"/>
  <c r="G169" i="1"/>
  <c r="F169" i="1"/>
  <c r="G167" i="1"/>
  <c r="F167" i="1"/>
  <c r="G166" i="1"/>
  <c r="F166" i="1"/>
  <c r="G164" i="1"/>
  <c r="F164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4" i="1"/>
  <c r="F154" i="1"/>
  <c r="G153" i="1"/>
  <c r="F153" i="1"/>
  <c r="G152" i="1"/>
  <c r="G148" i="1"/>
  <c r="F148" i="1"/>
  <c r="G147" i="1"/>
  <c r="F147" i="1"/>
  <c r="G141" i="1"/>
  <c r="F141" i="1"/>
  <c r="G139" i="1"/>
  <c r="F139" i="1"/>
  <c r="G138" i="1"/>
  <c r="F138" i="1"/>
  <c r="G134" i="1"/>
  <c r="F134" i="1"/>
  <c r="G133" i="1"/>
  <c r="F133" i="1"/>
  <c r="G129" i="1"/>
  <c r="F129" i="1"/>
  <c r="G128" i="1"/>
  <c r="F128" i="1"/>
  <c r="G127" i="1"/>
  <c r="F127" i="1"/>
  <c r="G126" i="1"/>
  <c r="F126" i="1"/>
  <c r="G124" i="1"/>
  <c r="F124" i="1"/>
  <c r="G123" i="1"/>
  <c r="F123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1" i="1"/>
  <c r="F111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99" i="1"/>
  <c r="F99" i="1"/>
  <c r="G98" i="1"/>
  <c r="F98" i="1"/>
  <c r="G97" i="1"/>
  <c r="F97" i="1"/>
  <c r="G96" i="1"/>
  <c r="F96" i="1"/>
  <c r="G95" i="1"/>
  <c r="F95" i="1"/>
  <c r="G94" i="1"/>
  <c r="F94" i="1"/>
  <c r="G92" i="1"/>
  <c r="F92" i="1"/>
  <c r="G91" i="1"/>
  <c r="F91" i="1"/>
  <c r="G90" i="1"/>
  <c r="F90" i="1"/>
  <c r="G89" i="1"/>
  <c r="F89" i="1"/>
  <c r="G85" i="1"/>
  <c r="F85" i="1"/>
  <c r="G84" i="1"/>
  <c r="F84" i="1"/>
  <c r="G83" i="1"/>
  <c r="F83" i="1"/>
  <c r="G81" i="1"/>
  <c r="F81" i="1"/>
  <c r="G79" i="1"/>
  <c r="F79" i="1"/>
  <c r="G78" i="1"/>
  <c r="F78" i="1"/>
  <c r="G77" i="1"/>
  <c r="F77" i="1"/>
  <c r="G76" i="1"/>
  <c r="F76" i="1"/>
  <c r="G66" i="1"/>
  <c r="F66" i="1"/>
  <c r="G64" i="1"/>
  <c r="F64" i="1"/>
  <c r="G63" i="1"/>
  <c r="F63" i="1"/>
  <c r="G62" i="1"/>
  <c r="F62" i="1"/>
  <c r="G60" i="1"/>
  <c r="F60" i="1"/>
  <c r="G53" i="1"/>
  <c r="F53" i="1"/>
  <c r="G49" i="1"/>
  <c r="F49" i="1"/>
  <c r="G46" i="1"/>
  <c r="F46" i="1"/>
  <c r="G45" i="1"/>
  <c r="F45" i="1"/>
  <c r="G44" i="1"/>
  <c r="F44" i="1"/>
  <c r="G40" i="1"/>
  <c r="F40" i="1"/>
  <c r="G39" i="1"/>
  <c r="F39" i="1"/>
  <c r="G37" i="1"/>
  <c r="F37" i="1"/>
  <c r="G36" i="1"/>
  <c r="F36" i="1"/>
  <c r="G32" i="1"/>
  <c r="F32" i="1"/>
  <c r="G28" i="1"/>
  <c r="F28" i="1"/>
  <c r="G27" i="1"/>
  <c r="F27" i="1"/>
  <c r="G26" i="1"/>
  <c r="F26" i="1"/>
  <c r="G25" i="1"/>
  <c r="F25" i="1"/>
  <c r="G21" i="1"/>
  <c r="F21" i="1"/>
  <c r="G20" i="1"/>
  <c r="F20" i="1"/>
  <c r="G18" i="1"/>
  <c r="F18" i="1"/>
  <c r="G17" i="1"/>
  <c r="F17" i="1"/>
  <c r="G15" i="1"/>
  <c r="F15" i="1"/>
  <c r="G14" i="1"/>
  <c r="F14" i="1"/>
  <c r="E173" i="1" l="1"/>
  <c r="G173" i="1" s="1"/>
  <c r="B173" i="1"/>
  <c r="C6" i="8"/>
  <c r="D6" i="8"/>
  <c r="E6" i="8"/>
  <c r="C8" i="8"/>
  <c r="D8" i="8"/>
  <c r="E8" i="8"/>
  <c r="C10" i="8"/>
  <c r="D10" i="8"/>
  <c r="E10" i="8"/>
  <c r="C17" i="8"/>
  <c r="D17" i="8"/>
  <c r="E17" i="8"/>
  <c r="C19" i="8"/>
  <c r="D19" i="8"/>
  <c r="E19" i="8"/>
  <c r="B19" i="8"/>
  <c r="B17" i="8"/>
  <c r="B23" i="8" s="1"/>
  <c r="B10" i="8"/>
  <c r="B8" i="8"/>
  <c r="B6" i="8"/>
  <c r="C18" i="2"/>
  <c r="D18" i="2"/>
  <c r="E18" i="2"/>
  <c r="C20" i="2"/>
  <c r="D20" i="2"/>
  <c r="E20" i="2"/>
  <c r="B20" i="2"/>
  <c r="B18" i="2"/>
  <c r="C9" i="2"/>
  <c r="D9" i="2"/>
  <c r="E9" i="2"/>
  <c r="C11" i="2"/>
  <c r="D11" i="2"/>
  <c r="E11" i="2"/>
  <c r="B11" i="2"/>
  <c r="B9" i="2"/>
  <c r="C6" i="4"/>
  <c r="D6" i="4"/>
  <c r="E6" i="4"/>
  <c r="C12" i="4"/>
  <c r="D12" i="4"/>
  <c r="E12" i="4"/>
  <c r="C17" i="4"/>
  <c r="D17" i="4"/>
  <c r="E17" i="4"/>
  <c r="C24" i="4"/>
  <c r="D24" i="4"/>
  <c r="E24" i="4"/>
  <c r="C32" i="4"/>
  <c r="D32" i="4"/>
  <c r="E32" i="4"/>
  <c r="B32" i="4"/>
  <c r="B24" i="4"/>
  <c r="B17" i="4"/>
  <c r="B12" i="4"/>
  <c r="B6" i="4"/>
  <c r="C28" i="3"/>
  <c r="D28" i="3"/>
  <c r="E28" i="3"/>
  <c r="C30" i="3"/>
  <c r="D30" i="3"/>
  <c r="E30" i="3"/>
  <c r="C32" i="3"/>
  <c r="D32" i="3"/>
  <c r="E32" i="3"/>
  <c r="C35" i="3"/>
  <c r="D35" i="3"/>
  <c r="E35" i="3"/>
  <c r="C38" i="3"/>
  <c r="D38" i="3"/>
  <c r="E38" i="3"/>
  <c r="C40" i="3"/>
  <c r="D40" i="3"/>
  <c r="E40" i="3"/>
  <c r="C43" i="3"/>
  <c r="D43" i="3"/>
  <c r="E43" i="3"/>
  <c r="B43" i="3"/>
  <c r="B40" i="3"/>
  <c r="B38" i="3"/>
  <c r="B35" i="3"/>
  <c r="B30" i="3"/>
  <c r="B28" i="3"/>
  <c r="C7" i="3"/>
  <c r="D7" i="3"/>
  <c r="E7" i="3"/>
  <c r="C9" i="3"/>
  <c r="D9" i="3"/>
  <c r="E9" i="3"/>
  <c r="C11" i="3"/>
  <c r="D11" i="3"/>
  <c r="E11" i="3"/>
  <c r="C14" i="3"/>
  <c r="D14" i="3"/>
  <c r="E14" i="3"/>
  <c r="C17" i="3"/>
  <c r="D17" i="3"/>
  <c r="E17" i="3"/>
  <c r="C19" i="3"/>
  <c r="D19" i="3"/>
  <c r="E19" i="3"/>
  <c r="B19" i="3"/>
  <c r="B17" i="3"/>
  <c r="B14" i="3"/>
  <c r="B11" i="3"/>
  <c r="B9" i="3"/>
  <c r="B7" i="3"/>
  <c r="E13" i="1"/>
  <c r="E16" i="1"/>
  <c r="E19" i="1"/>
  <c r="E24" i="1"/>
  <c r="E31" i="1"/>
  <c r="E35" i="1"/>
  <c r="E38" i="1"/>
  <c r="E43" i="1"/>
  <c r="E48" i="1"/>
  <c r="E52" i="1"/>
  <c r="C57" i="1"/>
  <c r="C16" i="12" s="1"/>
  <c r="D57" i="1"/>
  <c r="D16" i="12" s="1"/>
  <c r="E59" i="1"/>
  <c r="E61" i="1"/>
  <c r="E65" i="1"/>
  <c r="E75" i="1"/>
  <c r="E82" i="1"/>
  <c r="E88" i="1"/>
  <c r="E93" i="1"/>
  <c r="E100" i="1"/>
  <c r="G100" i="1" s="1"/>
  <c r="E110" i="1"/>
  <c r="E112" i="1"/>
  <c r="G112" i="1" s="1"/>
  <c r="E122" i="1"/>
  <c r="E125" i="1"/>
  <c r="E132" i="1"/>
  <c r="E137" i="1"/>
  <c r="E140" i="1"/>
  <c r="E146" i="1"/>
  <c r="E151" i="1"/>
  <c r="E155" i="1"/>
  <c r="E163" i="1"/>
  <c r="E168" i="1"/>
  <c r="E170" i="1"/>
  <c r="E178" i="1"/>
  <c r="E180" i="1"/>
  <c r="B180" i="1"/>
  <c r="B178" i="1"/>
  <c r="B170" i="1"/>
  <c r="B168" i="1"/>
  <c r="B165" i="1"/>
  <c r="B163" i="1"/>
  <c r="B155" i="1"/>
  <c r="B151" i="1"/>
  <c r="B146" i="1"/>
  <c r="B145" i="1" s="1"/>
  <c r="B137" i="1"/>
  <c r="B132" i="1"/>
  <c r="B131" i="1" s="1"/>
  <c r="B125" i="1"/>
  <c r="B122" i="1"/>
  <c r="B112" i="1"/>
  <c r="B110" i="1"/>
  <c r="B100" i="1"/>
  <c r="B93" i="1"/>
  <c r="B88" i="1"/>
  <c r="B82" i="1"/>
  <c r="B75" i="1"/>
  <c r="B65" i="1"/>
  <c r="B61" i="1"/>
  <c r="B59" i="1"/>
  <c r="B43" i="1"/>
  <c r="B52" i="1"/>
  <c r="B51" i="1" s="1"/>
  <c r="B48" i="1"/>
  <c r="B38" i="1"/>
  <c r="B35" i="1"/>
  <c r="B31" i="1"/>
  <c r="B30" i="1" s="1"/>
  <c r="B24" i="1"/>
  <c r="B23" i="1" s="1"/>
  <c r="B19" i="1"/>
  <c r="B16" i="1"/>
  <c r="B13" i="1"/>
  <c r="C21" i="12"/>
  <c r="D21" i="12"/>
  <c r="E21" i="12"/>
  <c r="G21" i="12" l="1"/>
  <c r="F163" i="1"/>
  <c r="B17" i="2"/>
  <c r="B24" i="2" s="1"/>
  <c r="B22" i="12" s="1"/>
  <c r="F173" i="1"/>
  <c r="E58" i="1"/>
  <c r="E12" i="1"/>
  <c r="E121" i="1"/>
  <c r="B58" i="1"/>
  <c r="B57" i="1" s="1"/>
  <c r="B16" i="12" s="1"/>
  <c r="B177" i="1"/>
  <c r="B12" i="1"/>
  <c r="F112" i="1"/>
  <c r="F170" i="1"/>
  <c r="G170" i="1"/>
  <c r="F137" i="1"/>
  <c r="G137" i="1"/>
  <c r="F168" i="1"/>
  <c r="G168" i="1"/>
  <c r="G151" i="1"/>
  <c r="F151" i="1"/>
  <c r="G180" i="1"/>
  <c r="F180" i="1"/>
  <c r="E145" i="1"/>
  <c r="F146" i="1"/>
  <c r="G146" i="1"/>
  <c r="F110" i="1"/>
  <c r="G110" i="1"/>
  <c r="G122" i="1"/>
  <c r="F122" i="1"/>
  <c r="G178" i="1"/>
  <c r="F178" i="1"/>
  <c r="G163" i="1"/>
  <c r="G140" i="1"/>
  <c r="F140" i="1"/>
  <c r="G75" i="1"/>
  <c r="F75" i="1"/>
  <c r="G80" i="1"/>
  <c r="F80" i="1"/>
  <c r="G82" i="1"/>
  <c r="F82" i="1"/>
  <c r="G88" i="1"/>
  <c r="F88" i="1"/>
  <c r="F93" i="1"/>
  <c r="G93" i="1"/>
  <c r="F100" i="1"/>
  <c r="B87" i="1"/>
  <c r="G125" i="1"/>
  <c r="F125" i="1"/>
  <c r="E131" i="1"/>
  <c r="F132" i="1"/>
  <c r="G132" i="1"/>
  <c r="F155" i="1"/>
  <c r="G155" i="1"/>
  <c r="G165" i="1"/>
  <c r="F165" i="1"/>
  <c r="G19" i="8"/>
  <c r="F19" i="8"/>
  <c r="G17" i="8"/>
  <c r="F17" i="8"/>
  <c r="G10" i="8"/>
  <c r="F10" i="8"/>
  <c r="G8" i="8"/>
  <c r="F8" i="8"/>
  <c r="G6" i="8"/>
  <c r="F6" i="8"/>
  <c r="G20" i="2"/>
  <c r="F20" i="2"/>
  <c r="G18" i="2"/>
  <c r="F18" i="2"/>
  <c r="G11" i="2"/>
  <c r="F11" i="2"/>
  <c r="E8" i="2"/>
  <c r="G9" i="2"/>
  <c r="F9" i="2"/>
  <c r="F32" i="4"/>
  <c r="G32" i="4"/>
  <c r="G24" i="4"/>
  <c r="F24" i="4"/>
  <c r="G17" i="4"/>
  <c r="F17" i="4"/>
  <c r="G12" i="4"/>
  <c r="F12" i="4"/>
  <c r="G6" i="4"/>
  <c r="F6" i="4"/>
  <c r="G43" i="3"/>
  <c r="F43" i="3"/>
  <c r="G40" i="3"/>
  <c r="F40" i="3"/>
  <c r="G38" i="3"/>
  <c r="F38" i="3"/>
  <c r="G35" i="3"/>
  <c r="F35" i="3"/>
  <c r="F32" i="3"/>
  <c r="G32" i="3"/>
  <c r="G30" i="3"/>
  <c r="F30" i="3"/>
  <c r="G28" i="3"/>
  <c r="F28" i="3"/>
  <c r="G19" i="3"/>
  <c r="F19" i="3"/>
  <c r="F17" i="3"/>
  <c r="G17" i="3"/>
  <c r="G14" i="3"/>
  <c r="F14" i="3"/>
  <c r="G11" i="3"/>
  <c r="F11" i="3"/>
  <c r="G9" i="3"/>
  <c r="F9" i="3"/>
  <c r="G7" i="3"/>
  <c r="F7" i="3"/>
  <c r="G65" i="1"/>
  <c r="F65" i="1"/>
  <c r="G61" i="1"/>
  <c r="F61" i="1"/>
  <c r="G59" i="1"/>
  <c r="F59" i="1"/>
  <c r="G52" i="1"/>
  <c r="F52" i="1"/>
  <c r="G48" i="1"/>
  <c r="F48" i="1"/>
  <c r="G43" i="1"/>
  <c r="F43" i="1"/>
  <c r="G38" i="1"/>
  <c r="F38" i="1"/>
  <c r="B34" i="1"/>
  <c r="G35" i="1"/>
  <c r="F35" i="1"/>
  <c r="E30" i="1"/>
  <c r="G31" i="1"/>
  <c r="F31" i="1"/>
  <c r="E23" i="1"/>
  <c r="G24" i="1"/>
  <c r="F24" i="1"/>
  <c r="F19" i="1"/>
  <c r="G19" i="1"/>
  <c r="G16" i="1"/>
  <c r="F16" i="1"/>
  <c r="G13" i="1"/>
  <c r="F13" i="1"/>
  <c r="D23" i="8"/>
  <c r="E13" i="8"/>
  <c r="C13" i="8"/>
  <c r="C8" i="2"/>
  <c r="C14" i="2" s="1"/>
  <c r="D8" i="2"/>
  <c r="D14" i="2" s="1"/>
  <c r="B38" i="4"/>
  <c r="E87" i="1"/>
  <c r="G87" i="1" s="1"/>
  <c r="C23" i="8"/>
  <c r="E23" i="8"/>
  <c r="D13" i="8"/>
  <c r="B13" i="8"/>
  <c r="E17" i="2"/>
  <c r="C17" i="2"/>
  <c r="C24" i="2" s="1"/>
  <c r="D17" i="2"/>
  <c r="B8" i="2"/>
  <c r="B21" i="12" s="1"/>
  <c r="F21" i="12" s="1"/>
  <c r="C38" i="4"/>
  <c r="E38" i="4"/>
  <c r="D38" i="4"/>
  <c r="D46" i="3"/>
  <c r="B46" i="3"/>
  <c r="C46" i="3"/>
  <c r="E46" i="3"/>
  <c r="D23" i="3"/>
  <c r="B23" i="3"/>
  <c r="C23" i="3"/>
  <c r="E23" i="3"/>
  <c r="E42" i="1"/>
  <c r="B121" i="1"/>
  <c r="B74" i="1"/>
  <c r="B73" i="1" s="1"/>
  <c r="E136" i="1"/>
  <c r="E51" i="1"/>
  <c r="E150" i="1"/>
  <c r="E74" i="1"/>
  <c r="E34" i="1"/>
  <c r="E177" i="1"/>
  <c r="D11" i="1"/>
  <c r="D69" i="1" s="1"/>
  <c r="C11" i="1"/>
  <c r="C15" i="12" s="1"/>
  <c r="D144" i="1"/>
  <c r="C144" i="1"/>
  <c r="C18" i="12" s="1"/>
  <c r="C17" i="12"/>
  <c r="B150" i="1"/>
  <c r="B42" i="1"/>
  <c r="B144" i="1" l="1"/>
  <c r="B18" i="12" s="1"/>
  <c r="E73" i="1"/>
  <c r="B17" i="12"/>
  <c r="E11" i="1"/>
  <c r="G12" i="1"/>
  <c r="G145" i="1"/>
  <c r="F145" i="1"/>
  <c r="G177" i="1"/>
  <c r="F177" i="1"/>
  <c r="G136" i="1"/>
  <c r="F136" i="1"/>
  <c r="G74" i="1"/>
  <c r="F74" i="1"/>
  <c r="F87" i="1"/>
  <c r="G121" i="1"/>
  <c r="F121" i="1"/>
  <c r="F131" i="1"/>
  <c r="G131" i="1"/>
  <c r="G150" i="1"/>
  <c r="F150" i="1"/>
  <c r="D18" i="12"/>
  <c r="G23" i="8"/>
  <c r="F23" i="8"/>
  <c r="G13" i="8"/>
  <c r="F13" i="8"/>
  <c r="E24" i="2"/>
  <c r="E22" i="12" s="1"/>
  <c r="G22" i="12" s="1"/>
  <c r="F17" i="2"/>
  <c r="G17" i="2"/>
  <c r="E14" i="2"/>
  <c r="G8" i="2"/>
  <c r="F8" i="2"/>
  <c r="B14" i="2"/>
  <c r="F38" i="4"/>
  <c r="G38" i="4"/>
  <c r="F46" i="3"/>
  <c r="G46" i="3"/>
  <c r="F23" i="3"/>
  <c r="G23" i="3"/>
  <c r="C69" i="1"/>
  <c r="E57" i="1"/>
  <c r="G58" i="1"/>
  <c r="F58" i="1"/>
  <c r="F51" i="1"/>
  <c r="G51" i="1"/>
  <c r="G42" i="1"/>
  <c r="F42" i="1"/>
  <c r="G34" i="1"/>
  <c r="F34" i="1"/>
  <c r="G30" i="1"/>
  <c r="F30" i="1"/>
  <c r="F23" i="1"/>
  <c r="G23" i="1"/>
  <c r="F12" i="1"/>
  <c r="D24" i="2"/>
  <c r="C183" i="1"/>
  <c r="E144" i="1"/>
  <c r="G144" i="1" s="1"/>
  <c r="B11" i="1"/>
  <c r="D15" i="12"/>
  <c r="D183" i="1"/>
  <c r="D17" i="12"/>
  <c r="D33" i="12"/>
  <c r="C25" i="12"/>
  <c r="C26" i="12"/>
  <c r="C23" i="12"/>
  <c r="B23" i="12"/>
  <c r="C19" i="12"/>
  <c r="F22" i="12" l="1"/>
  <c r="B26" i="12"/>
  <c r="E17" i="12"/>
  <c r="F17" i="12" s="1"/>
  <c r="F73" i="1"/>
  <c r="G73" i="1"/>
  <c r="E18" i="12"/>
  <c r="F18" i="12" s="1"/>
  <c r="F144" i="1"/>
  <c r="G24" i="2"/>
  <c r="F24" i="2"/>
  <c r="G14" i="2"/>
  <c r="F14" i="2"/>
  <c r="E16" i="12"/>
  <c r="G57" i="1"/>
  <c r="F57" i="1"/>
  <c r="G11" i="1"/>
  <c r="E69" i="1"/>
  <c r="G69" i="1" s="1"/>
  <c r="B15" i="12"/>
  <c r="B25" i="12" s="1"/>
  <c r="F11" i="1"/>
  <c r="B69" i="1"/>
  <c r="E183" i="1"/>
  <c r="B183" i="1"/>
  <c r="E15" i="12"/>
  <c r="G15" i="12" s="1"/>
  <c r="D19" i="12"/>
  <c r="D26" i="12"/>
  <c r="C27" i="12"/>
  <c r="C35" i="12" s="1"/>
  <c r="D23" i="12"/>
  <c r="D25" i="12"/>
  <c r="E23" i="12"/>
  <c r="G17" i="12" l="1"/>
  <c r="F183" i="1"/>
  <c r="G18" i="12"/>
  <c r="E26" i="12"/>
  <c r="F26" i="12" s="1"/>
  <c r="G183" i="1"/>
  <c r="G16" i="12"/>
  <c r="F16" i="12"/>
  <c r="B19" i="12"/>
  <c r="F15" i="12"/>
  <c r="F69" i="1"/>
  <c r="B27" i="12"/>
  <c r="B35" i="12" s="1"/>
  <c r="E25" i="12"/>
  <c r="F25" i="12" s="1"/>
  <c r="E19" i="12"/>
  <c r="D27" i="12"/>
  <c r="D35" i="12" s="1"/>
  <c r="G26" i="12" l="1"/>
  <c r="E27" i="12"/>
  <c r="E35" i="12" s="1"/>
  <c r="G25" i="12"/>
</calcChain>
</file>

<file path=xl/sharedStrings.xml><?xml version="1.0" encoding="utf-8"?>
<sst xmlns="http://schemas.openxmlformats.org/spreadsheetml/2006/main" count="584" uniqueCount="296">
  <si>
    <t>A. RAČUN PRIHODA I RASHODA</t>
  </si>
  <si>
    <t>6 Prihodi poslovanja</t>
  </si>
  <si>
    <t>63 Pomoći iz inozemstva i od subjekata unutar općeg proračuna</t>
  </si>
  <si>
    <t>638 Pomoći temeljem prijenosa EU sredstava</t>
  </si>
  <si>
    <t>6381 Tekuće pomoći temeljem prijenosa EU sredstava</t>
  </si>
  <si>
    <t>64 Prihodi od imovine</t>
  </si>
  <si>
    <t>641 Prihodi od financijske imovine</t>
  </si>
  <si>
    <t>6413 Kamate na oročena sredstva i depozite po viđenju</t>
  </si>
  <si>
    <t>6414 Prihodi od zateznih kamata</t>
  </si>
  <si>
    <t>65 Prihodi od upravnih i administrativnih pristojbi, pristojbi po posebnim propisima i naknada</t>
  </si>
  <si>
    <t>652 Prihodi po posebnim propisima</t>
  </si>
  <si>
    <t>6526 Ostali nespomenuti prihodi</t>
  </si>
  <si>
    <t>661 Prihodi od prodaje proizvoda i robe te pruženih usluga</t>
  </si>
  <si>
    <t>6615 Prihodi od pruženih usluga</t>
  </si>
  <si>
    <t>7 Prihodi od prodaje nefinancijske imovine</t>
  </si>
  <si>
    <t>SVEUKUPNO PRIHODI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</si>
  <si>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</si>
  <si>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</si>
  <si>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</si>
  <si>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</si>
  <si>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</si>
  <si>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</si>
  <si>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</si>
  <si>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</si>
  <si>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</si>
  <si>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</si>
  <si>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</si>
  <si>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</si>
  <si>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</si>
  <si>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</si>
  <si>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</si>
  <si>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</si>
  <si>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</si>
  <si>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</si>
  <si>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</si>
  <si>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</si>
  <si>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</si>
  <si>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</si>
  <si>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</si>
  <si>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</si>
  <si>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</si>
  <si>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</si>
  <si>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</si>
  <si>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</si>
  <si>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</si>
  <si>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</si>
  <si>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</si>
  <si>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</si>
  <si>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</si>
  <si>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</si>
  <si>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</si>
  <si>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</si>
  <si>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</si>
  <si>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</si>
  <si>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</si>
  <si>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</si>
  <si>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</si>
  <si>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342 Kamate za primljene kredite i zajmove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</si>
  <si>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</si>
  <si>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</si>
  <si>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</si>
  <si>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</si>
  <si>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3434 Ostali nespomenuti financijski rashodi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</si>
  <si>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</si>
  <si>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</si>
  <si>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</si>
  <si>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</si>
  <si>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</si>
  <si>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</si>
  <si>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3811 Tekuće donacije u novcu</t>
  </si>
  <si>
    <t>383 Kazne, penali i naknade štete</t>
  </si>
  <si>
    <t>3831 Naknade šteta pravnim i fizičkim osobama</t>
  </si>
  <si>
    <t>4 Rashodi za nabavu nefinancijske imovine</t>
  </si>
  <si>
    <t>41 Rashodi za nabavu neproizvedene dugotrajne imovine</t>
  </si>
  <si>
    <t>412 Nematerijalna imovina</t>
  </si>
  <si>
    <t>4123 Licence</t>
  </si>
  <si>
    <t>42 Rashodi za nabavu proizvedene dugotrajne imovine</t>
  </si>
  <si>
    <t>421 Građevinski objekti</t>
  </si>
  <si>
    <t>4212 Poslovni objekti</t>
  </si>
  <si>
    <t>422 Postrojenja i oprema</t>
  </si>
  <si>
    <t>4221 Uredska oprema i namještaj</t>
  </si>
  <si>
    <t>4222 Komunikacijska oprema</t>
  </si>
  <si>
    <t>4223 Oprema za održavanje i zaštitu</t>
  </si>
  <si>
    <t>4224 Medicinska i laboratorijska oprema</t>
  </si>
  <si>
    <t>4227 Uređaji, strojevi i oprema za ostale namjene</t>
  </si>
  <si>
    <t>423 Prijevozna sredstva</t>
  </si>
  <si>
    <t>4231 Prijevozna sredstva u cestovnom prometu</t>
  </si>
  <si>
    <t>424 Knjige, umjetnička djela i ostale izložbene vrijednosti</t>
  </si>
  <si>
    <t>4241 Knjige</t>
  </si>
  <si>
    <t>4242 Umjetnička djela (izložena u galerijama, muzejima i slično)</t>
  </si>
  <si>
    <t>426 Nematerijalna proizvedena imovina</t>
  </si>
  <si>
    <t>4262 Ulaganja u računalne programe</t>
  </si>
  <si>
    <t>45 Rashodi za dodatna ulaganja na nefinancijskoj imovini</t>
  </si>
  <si>
    <t>451 Dodatna ulaganja na građevinskim objektima</t>
  </si>
  <si>
    <t>4511 Dodatna ulaganja na građevinskim objektima</t>
  </si>
  <si>
    <t>452 Dodatna ulaganja na postrojenjima i opremi</t>
  </si>
  <si>
    <t>4521 Dodatna ulaganja na postrojenjima i opremi</t>
  </si>
  <si>
    <t>SVEUKUPNO RASHODI</t>
  </si>
  <si>
    <t>B. RAČUN FINANCIRANJA</t>
  </si>
  <si>
    <t>8 Primici od financijske imovine i zaduživanja</t>
  </si>
  <si>
    <t>84 Primici od zaduživanja</t>
  </si>
  <si>
    <t>844 Primljeni krediti i zajmovi od kreditnih i ostalih financijskih institucija izvan javnog sektora</t>
  </si>
  <si>
    <t>SVEUKUPNO PRIMICI</t>
  </si>
  <si>
    <t>5 Izdaci za financijsku imovinu i otplate zajmova</t>
  </si>
  <si>
    <t>54 Izdaci za otplatu glavnice primljenih kredita i zajmova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</si>
  <si>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</si>
  <si>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</si>
  <si>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SVEUKUPNO IZDACI</t>
  </si>
  <si>
    <t>Brojčana oznaka i naziv računa prihoda i rashoda</t>
  </si>
  <si>
    <t>6=5/2*100</t>
  </si>
  <si>
    <t>7=5/4*100</t>
  </si>
  <si>
    <t xml:space="preserve">Članak 2. </t>
  </si>
  <si>
    <t>Tablica 1. Prihodi i rashodi prema ekonomskoj klasifikaciji</t>
  </si>
  <si>
    <t>Tablica 2. Prihodi i rashodi prema izvorima financiranja</t>
  </si>
  <si>
    <t>Brojčana oznaka i naziv izvora financiranja</t>
  </si>
  <si>
    <t>PRIHODI PO IZVORIMA FINANCIRANJA</t>
  </si>
  <si>
    <t>RASHODI PO IZVORIMA FINANCIRANJA</t>
  </si>
  <si>
    <t>Tablica 3. Rashodi prema funkcijskoj klasifikaciji</t>
  </si>
  <si>
    <t>Brojčana oznaka i naziv funkcijske klasifikacije</t>
  </si>
  <si>
    <t>Funk. klas: 04 Ekonomski poslovi</t>
  </si>
  <si>
    <t>Funk. klas: 05 Zaštita okoliša</t>
  </si>
  <si>
    <t>Funk. klas: 07 Zdravstvo</t>
  </si>
  <si>
    <t>Funk. klas: 09 Obrazovanje</t>
  </si>
  <si>
    <t>Funk. klas: 10 Socijalna zaštita</t>
  </si>
  <si>
    <t>RASHODI PREMA FUNKCIJSKOJ KLASIFIKACIJI</t>
  </si>
  <si>
    <t>Tablica 4. Račun financiranja prema ekonomskoj klasifikaciji</t>
  </si>
  <si>
    <t>Brojčana oznaka i naziv računa primitaka i izdataka</t>
  </si>
  <si>
    <t>Tablica 6. Račun financiranja prema izvorima financiranja</t>
  </si>
  <si>
    <t>PRIMICI PO IZVORIMA FINANCIRANJA</t>
  </si>
  <si>
    <t>IZDACI PO IZVORIMA FINANCIRANJA</t>
  </si>
  <si>
    <t>I. OPĆI DIO</t>
  </si>
  <si>
    <t>Članak 1.</t>
  </si>
  <si>
    <t>Opis</t>
  </si>
  <si>
    <t>RAZLIKA - VIŠAK/MANJAK</t>
  </si>
  <si>
    <t>NETO FINANCIRANJE</t>
  </si>
  <si>
    <t>RASHODI I IZDACI</t>
  </si>
  <si>
    <t>RAZLIKA - višak/manjak</t>
  </si>
  <si>
    <t>II. POSEBNI DIO</t>
  </si>
  <si>
    <t>Članak 3.</t>
  </si>
  <si>
    <t>5=4/3*100</t>
  </si>
  <si>
    <t>Brojčana oznaka i naziv razdjela, glave, izvora financiranja, programa, aktivnosti i projekta</t>
  </si>
  <si>
    <t xml:space="preserve">PRIHODI I PRIMICI </t>
  </si>
  <si>
    <t>D. SREDSTVA IZ PRETHODNIH GODINA</t>
  </si>
  <si>
    <t>6382 Kapitalne pomoći temeljem prijenosa EU sredstava</t>
  </si>
  <si>
    <t>3113 Plaće za prekovremeni rad</t>
  </si>
  <si>
    <t>3131 Doprinosi za mirovinsko osiguranje</t>
  </si>
  <si>
    <t>3813 Tekuće donacije iz EU sredstava</t>
  </si>
  <si>
    <t>Izvor: 11 Opći prihodi i primici</t>
  </si>
  <si>
    <t>Izvor: 71 Prihodi od nefinancijske imovine</t>
  </si>
  <si>
    <t>Izvor: 81 Namjenski primici od zaduživanja</t>
  </si>
  <si>
    <t>Izvor: 43 Ostali prihodi za posebne namjene</t>
  </si>
  <si>
    <t>Izvor: 51 Pomoći EU</t>
  </si>
  <si>
    <t>Izvor: 52 Ostale pomoći</t>
  </si>
  <si>
    <t>Izvor: 44 Decentralizirana sredstva</t>
  </si>
  <si>
    <t>Izvor: 31 Vlastiti prihodi</t>
  </si>
  <si>
    <t>VIŠAK/MANJAK IZ PRETHODNIH GODINA ZA RASPOREDITI/POKRITI</t>
  </si>
  <si>
    <t xml:space="preserve">Indeks 
% </t>
  </si>
  <si>
    <t>4225 Instrumenti, uređaji i strojevi</t>
  </si>
  <si>
    <t>4226 Sportska i glazbena oprema</t>
  </si>
  <si>
    <t>Izvor: 1 OPĆI PRIHODI I PRIMICI</t>
  </si>
  <si>
    <t>Izvor: 3 VLASTITI PRIHODI</t>
  </si>
  <si>
    <t>Izvor: 4 PRIHODI ZA POSEBNE NAMJENE</t>
  </si>
  <si>
    <t>Izvor: 5 POMOĆI</t>
  </si>
  <si>
    <t>Izvor: 72 Prihodi od nadoknade šteta s osnova osiguranja</t>
  </si>
  <si>
    <t>Izvor: 8 NAMJENSKI PRIMICI OD ZADUŽIVANJA</t>
  </si>
  <si>
    <t>042 Poljoprivreda, šumarstvo, ribarstvo i lov</t>
  </si>
  <si>
    <t>044 Rudarstvo, proizvodnja i građevinarstvo</t>
  </si>
  <si>
    <t>045 Promet</t>
  </si>
  <si>
    <t>047 Ostale industrije</t>
  </si>
  <si>
    <t>051 Gospodarenje otpadom</t>
  </si>
  <si>
    <t>053 Smanjenje zagađivanja</t>
  </si>
  <si>
    <t>054 Zaštita bioraznolikosti i krajolika</t>
  </si>
  <si>
    <t>056 Poslovi i usluge zaštite okoliša koji nisu drugdje svrstani</t>
  </si>
  <si>
    <t>071 Medicinski proizvodi, pribor i oprema</t>
  </si>
  <si>
    <t>072 Službe za vanjske pacijente</t>
  </si>
  <si>
    <t>074 Službe javnog zdravstva</t>
  </si>
  <si>
    <t>075 Istraživanje i razvoj zdravstva</t>
  </si>
  <si>
    <t>076 Poslovi i usluge zdravstva koji nisu drugdje svrstani</t>
  </si>
  <si>
    <t>091 Predškolsko i osnovno obrazovanje</t>
  </si>
  <si>
    <t>092 Srednjoškolsko obrazovanje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</si>
  <si>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</si>
  <si>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</si>
  <si>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</si>
  <si>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</si>
  <si>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</si>
  <si>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102 Starost</t>
  </si>
  <si>
    <t>106 Stanovanje</t>
  </si>
  <si>
    <t>107 Socijalna pomoć stanovništvu koje nije obuhvaćeno redovnim socijalnim programima</t>
  </si>
  <si>
    <t>109 Aktivnosti socijalne zaštite koje nisu drugdje svrstane</t>
  </si>
  <si>
    <t>842 Primljeni krediti i zajmovi od kreditnih i ostalih financijskih institucija u javnom sektoru</t>
  </si>
  <si>
    <t>Indeks 
%</t>
  </si>
  <si>
    <t>Indeks
 %</t>
  </si>
  <si>
    <t>6631 Tekuće donacije</t>
  </si>
  <si>
    <t>Izvor: 61 Donacije</t>
  </si>
  <si>
    <t>Izvor: 6 DONACIJE</t>
  </si>
  <si>
    <t>8422 Primljeni krediti od kreditnih institucija u javnom sektoru</t>
  </si>
  <si>
    <t>8443 Primljeni krediti od tuzemnih kreditnih institucija izvan javnog sektora</t>
  </si>
  <si>
    <t>6419 Ostali prihodi od financijske imovine</t>
  </si>
  <si>
    <t>72 Prihodi od prodaje proizvedene dugotrajne imovine</t>
  </si>
  <si>
    <t>722 Prihodi od prodaje postrojenja i opreme</t>
  </si>
  <si>
    <t>7221 Uredska oprema i namještaj</t>
  </si>
  <si>
    <t>7222 Komunikacijska oprema</t>
  </si>
  <si>
    <t>4214 Ostali građevinski objekti</t>
  </si>
  <si>
    <t>66 Prihodi od prodaje proizvoda i robe te pruženih usluga i prihodi od donacija te povrati po protestiranim jamstvima</t>
  </si>
  <si>
    <t>663 Donacije od pravnih i fizičkih osoba izvan općeg proračuna i povrat donacija po protestiranim jamstvima</t>
  </si>
  <si>
    <t>6632 Kapitalne donacije</t>
  </si>
  <si>
    <t>68 Kazne, upravne mjere i ostali prihodi</t>
  </si>
  <si>
    <t>3133 Doprinosi za obvezno osiguranje u slučaju nezaposlenosti</t>
  </si>
  <si>
    <t>4124 Ostala prava</t>
  </si>
  <si>
    <t>043 Gorivo i energija</t>
  </si>
  <si>
    <t>073 Bolničke službe</t>
  </si>
  <si>
    <t>542 Otplata glavnice primljenih kredita i zajmova od kreditnih i ostalih financijskih institucija u javnom sektoru</t>
  </si>
  <si>
    <t>5422 Otplata glavnice primljenih kredita od kreditnih institucija u javnom sektoru</t>
  </si>
  <si>
    <t>3423 Kamate za primljene kredite i zajmove od kreditnih i ostalih fin. institucija izvan javnog sektora</t>
  </si>
  <si>
    <t>3422 Kamate za primljene kredite i zajmove od kreditnih i ostalih fin. institucija u javnom sektoru</t>
  </si>
  <si>
    <t>Izvor: 7 PRIHODI OD NEFIN. IMOVINE I NADOKNADE ŠTETA S OSNOVA OSIGURANJA</t>
  </si>
  <si>
    <t>VIŠAK PRIHODA NAD RASHODIMA za raspodjelu (preneseni)</t>
  </si>
  <si>
    <t>MANJAK PRIHODA NAD RASHODIMA za pokriće (preneseni)</t>
  </si>
  <si>
    <t>ZA 2023. GODINU</t>
  </si>
  <si>
    <t xml:space="preserve">Prihodi i rashodi te primici i izdaci ostvareni su, odnosno izvršeni u 2023. godini u Računu prihoda i rashoda i Računu financiranja, uz usporedbu prethodne godine, kako slijedi: </t>
  </si>
  <si>
    <t>Izvorni plan 
2023.</t>
  </si>
  <si>
    <t>Tekući plan 
2023.</t>
  </si>
  <si>
    <t>634 Pomoći od izvanproračunskih korisnika</t>
  </si>
  <si>
    <t>6341 Tekuće pomoći od proračunskih korisnika</t>
  </si>
  <si>
    <t>6342 Kapitalne pomoći od izvanproračunskih korisnika</t>
  </si>
  <si>
    <t>636 Pomoći proračunskim korisnicma iz proračuna koji im nije nadležan</t>
  </si>
  <si>
    <t>6361 Tekuće pomoći proračunskim korisnicma iz proračuna koji im nije nadležan</t>
  </si>
  <si>
    <t>6362 Kapitalne pomoći proračunskim korisnicma iz proračuna koji im nije nadležan</t>
  </si>
  <si>
    <t>6415 Prihodi od pozitivnih tečajnih razlika i razlika zbog primjene valutne klauzule</t>
  </si>
  <si>
    <t>6614 Prihodi od prodaje proizvoda i robe</t>
  </si>
  <si>
    <t>67 Prihodi iz nadležnog proračuna i od HZZO-a temeljem ugovornih obveza</t>
  </si>
  <si>
    <t>673 Prihodi od HZZO-a na temelju ugovornih obveza</t>
  </si>
  <si>
    <t>6731 Prihodi od HZZO-a na temelju ugovornih obveza</t>
  </si>
  <si>
    <t>683 Ostali prihodi</t>
  </si>
  <si>
    <t>6831 Ostali prihodi</t>
  </si>
  <si>
    <t>721 Prihodi od prodaje građevinskih objekata</t>
  </si>
  <si>
    <t>7211 Stambeni objekti</t>
  </si>
  <si>
    <t>7227 Uređeji, strojevi i oprema za ostale namjene</t>
  </si>
  <si>
    <t>3112 Plaće u naravi</t>
  </si>
  <si>
    <t>3114 Plaće za posebne uvjete rada</t>
  </si>
  <si>
    <t>3296 Troškovi sudskih postupaka</t>
  </si>
  <si>
    <t>4213 Ceste, željeznice i ostali prometni objekti</t>
  </si>
  <si>
    <t>425 Višegodišnji nasadi i osnovno stado</t>
  </si>
  <si>
    <t>4251 Višegodišnji nasadi</t>
  </si>
  <si>
    <t xml:space="preserve">Izvorni plan 
2023. </t>
  </si>
  <si>
    <t xml:space="preserve">Tekući  plan
 2023. </t>
  </si>
  <si>
    <t>5445 Otplata glavnice primljenih zajmova od ostalih tuzemnih financijskih institucija izvan javnog sektora</t>
  </si>
  <si>
    <t>IZVRŠENJE PO ORGANIZACIJSKOJ I PROGRAMSKOJ KLASIFIKACIJI</t>
  </si>
  <si>
    <t>C. FINANCIJSKI PLAN UKUPNO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</si>
  <si>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</si>
  <si>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</si>
  <si>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nefinancoijske imovine</t>
  </si>
  <si>
    <t>6714 Prihodi iz nadležnog proračuna za financiranje izdataka za financijsku imovinu i otplatu zajmova</t>
  </si>
  <si>
    <t xml:space="preserve">              Rashodi i izdaci u Posebnom dijelu Financijskog plana iskazani po organizacijskoj i programskoj klasifikaciji, izvršeni su kako slijedi:</t>
  </si>
  <si>
    <t>723 Prihodi od prodaje prijevoznih sredstava</t>
  </si>
  <si>
    <t>7231 Prijevozna sredstva u cestovnom prometu</t>
  </si>
  <si>
    <t>43 Rashodi za nabavu plemenitih metala i ostalih pohranjenih vrijednosti</t>
  </si>
  <si>
    <t>431 Rashodi za nabavu plemenitih metala i ostalih pohranjenih vrijednosti</t>
  </si>
  <si>
    <t>4312 Pohranjene knjige</t>
  </si>
  <si>
    <t>32377 DOM ZDRAVLJA VARAŽDINSKE ŽUPANIJE</t>
  </si>
  <si>
    <t>SVEUKUPNO</t>
  </si>
  <si>
    <t>Razdjel: 16 UPRAVNI ODJEL ZA ZDRAVSTVO, SOCIJALNU SKRB, CIVILNO DRUŠTVO I HRVATSKE BRANITELJE</t>
  </si>
  <si>
    <t>Glava: 16-2 ZDRAVSTVENA ZAŠTITA</t>
  </si>
  <si>
    <t>Program: 1140 PROGRAMI EUROPSKIH POSLOVA</t>
  </si>
  <si>
    <t>K114001 Međunarodni projekti u zdravstvu</t>
  </si>
  <si>
    <t>Program: 1290 PROGRAMI U ZDRAVSTVENOJ ZAŠTITI IZNAD ZAKONSKOG STANDARDA</t>
  </si>
  <si>
    <t>A129003 Stomatološka preventiva i dežurstvo</t>
  </si>
  <si>
    <t>A129005 Sektorske ambulante</t>
  </si>
  <si>
    <t>A129008 Nabava opreme i dodatna ulaganja u zdravstvene objekte</t>
  </si>
  <si>
    <t>A129011 Palijativna skrb</t>
  </si>
  <si>
    <t>Program: 1320 JAVNE USTANOVE U ZDRAVSTVU</t>
  </si>
  <si>
    <t>A132001 Redovna djelatnost ustanova u zdravstvu</t>
  </si>
  <si>
    <t>3423 Kamate za primljene kredite i zajmove od kreditnih i ostalih financijskih institucija izvan javnog sektora</t>
  </si>
  <si>
    <t>K132001 Investicijsko ulaganje-izgradnja objekata, nabava opreme</t>
  </si>
  <si>
    <t>K132002 Informatizacija</t>
  </si>
  <si>
    <t>T132001 Investicijsko i tekuće održavanje objekata i opreme</t>
  </si>
  <si>
    <t>T132002 Otplata kredita</t>
  </si>
  <si>
    <t>DOMA ZDRAVLJA VARAŽDINSKE ŽUPANIJE</t>
  </si>
  <si>
    <t>Članak 4.</t>
  </si>
  <si>
    <t>PREDSJEDNICA UPRAVNOG VIJEĆA</t>
  </si>
  <si>
    <t>VESNA KEŠKIĆ, dipl.ing.</t>
  </si>
  <si>
    <t>GODIŠNJI IZVJEŠTAJ O IZVRŠENJU FINANCIJSKOG PLANA</t>
  </si>
  <si>
    <t xml:space="preserve">Sažetak godišnjeg izvještaja o izvršenju Financijskog plana za 2023. godinu izgleda kako slijedi: </t>
  </si>
  <si>
    <t>Ostvarenje / izvršenje 
2022.</t>
  </si>
  <si>
    <t>Ostvarenje / izvršenje 
2023.</t>
  </si>
  <si>
    <t xml:space="preserve">              Godišnji izvještaj o izvršenju Financijskog plana za 2023. godinu objavljuje se na web stranici Doma zdravlja Varaždinske županije  (www.dzvz.hr). </t>
  </si>
  <si>
    <t>3834 Ugovorne kazne i ostale naknade šteta</t>
  </si>
  <si>
    <t>Izvor: 72 Prihodi od nadoknade šteta s osnove osiguranja</t>
  </si>
  <si>
    <t>T114052 ZDRAVI ZUBI ZA SVE-promocija oralnog zdravlja u Varaždinskoj županiji</t>
  </si>
  <si>
    <t>T114059 Specijalističko usavršavanje doktora medicine u Domu zrdravlja Varaždinske županije - faza 2</t>
  </si>
  <si>
    <t>45 Rashodi za dodatna ulaganja na građevinskim objektima</t>
  </si>
  <si>
    <t>A129009 Program "Zdrava županija"</t>
  </si>
  <si>
    <r>
      <t>Temeljem odredbi članka 86. stavka 3. Zakona o proračunu (Narodne novine br. 144/22), članka 52. stavka7. Pravilnika o polugodišnjem i godišnjem izvještaju o izvršenju proračuna i financijskog plana (Narodne novine br. 85/23), članka 28. Odluke o izvršavanju Proračuna Varaždinske županije za 2023. godinu (Službeni vjesnik Varaždinske županije br. 110/22) i članka 27. Statuta Doma zdravlja Varaždinske županije</t>
    </r>
    <r>
      <rPr>
        <sz val="12"/>
        <rFont val="Times New Roman"/>
        <family val="1"/>
        <charset val="238"/>
      </rPr>
      <t xml:space="preserve">, Upravno vijeće Doma zdravlja Varaždinske županije </t>
    </r>
    <r>
      <rPr>
        <sz val="12"/>
        <color theme="1"/>
        <rFont val="Times New Roman"/>
        <family val="1"/>
        <charset val="238"/>
      </rPr>
      <t>na  4 . sjednici održanoj   10.04.2024. godine, donosi:</t>
    </r>
  </si>
  <si>
    <t>KLASA: 025-01/24-01/4</t>
  </si>
  <si>
    <t>URBROJ: 2186-1-28-10-24-9</t>
  </si>
  <si>
    <t>U Varaždinu,  10.04.2024.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</si>
</sst>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\ _k_n"/>
  </numFmts>
  <fonts count="5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theme="3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color theme="0"/>
      <name val="Times New Roman"/>
      <family val="1"/>
      <charset val="238"/>
    </font>
    <font>
      <b/>
      <sz val="15"/>
      <color rgb="FF0070C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i/>
      <sz val="10"/>
      <color rgb="FF000000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DD8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8" tint="0.399945066682943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8" fillId="0" borderId="0"/>
    <xf numFmtId="0" fontId="28" fillId="0" borderId="0"/>
    <xf numFmtId="0" fontId="29" fillId="0" borderId="0"/>
    <xf numFmtId="0" fontId="48" fillId="0" borderId="0" applyNumberFormat="0" applyFill="0" applyBorder="0" applyAlignment="0" applyProtection="0"/>
  </cellStyleXfs>
  <cellXfs count="171">
    <xf numFmtId="0" fontId="0" fillId="0" borderId="0" xfId="0"/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25" fillId="0" borderId="0" xfId="0" applyFont="1" applyAlignment="1">
      <alignment horizontal="left" indent="1"/>
    </xf>
    <xf numFmtId="164" fontId="21" fillId="34" borderId="0" xfId="0" applyNumberFormat="1" applyFont="1" applyFill="1" applyAlignment="1">
      <alignment horizontal="right" wrapText="1" indent="1"/>
    </xf>
    <xf numFmtId="0" fontId="27" fillId="36" borderId="0" xfId="0" applyFont="1" applyFill="1" applyAlignment="1">
      <alignment horizontal="left" wrapText="1" indent="1"/>
    </xf>
    <xf numFmtId="0" fontId="18" fillId="0" borderId="0" xfId="0" applyFont="1" applyAlignment="1">
      <alignment horizontal="right"/>
    </xf>
    <xf numFmtId="0" fontId="20" fillId="0" borderId="0" xfId="0" applyFont="1" applyAlignment="1">
      <alignment horizontal="right" indent="1"/>
    </xf>
    <xf numFmtId="0" fontId="19" fillId="0" borderId="0" xfId="0" applyFont="1" applyAlignment="1">
      <alignment horizontal="right" indent="1"/>
    </xf>
    <xf numFmtId="4" fontId="24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left" wrapText="1" indent="1"/>
    </xf>
    <xf numFmtId="4" fontId="24" fillId="34" borderId="0" xfId="0" applyNumberFormat="1" applyFont="1" applyFill="1" applyAlignment="1">
      <alignment wrapText="1"/>
    </xf>
    <xf numFmtId="0" fontId="31" fillId="0" borderId="0" xfId="0" applyFont="1"/>
    <xf numFmtId="0" fontId="34" fillId="35" borderId="0" xfId="0" applyFont="1" applyFill="1"/>
    <xf numFmtId="0" fontId="20" fillId="35" borderId="0" xfId="0" applyFont="1" applyFill="1"/>
    <xf numFmtId="0" fontId="20" fillId="35" borderId="0" xfId="0" applyFont="1" applyFill="1" applyAlignment="1">
      <alignment horizontal="center"/>
    </xf>
    <xf numFmtId="0" fontId="31" fillId="35" borderId="0" xfId="0" applyFont="1" applyFill="1" applyAlignment="1">
      <alignment horizontal="center"/>
    </xf>
    <xf numFmtId="0" fontId="35" fillId="0" borderId="0" xfId="0" applyFont="1"/>
    <xf numFmtId="4" fontId="31" fillId="0" borderId="0" xfId="0" applyNumberFormat="1" applyFont="1"/>
    <xf numFmtId="0" fontId="30" fillId="35" borderId="0" xfId="0" applyFont="1" applyFill="1" applyAlignment="1">
      <alignment horizontal="left" vertical="center" wrapText="1" indent="1"/>
    </xf>
    <xf numFmtId="4" fontId="30" fillId="35" borderId="0" xfId="0" applyNumberFormat="1" applyFont="1" applyFill="1" applyAlignment="1">
      <alignment horizontal="right" vertical="center" wrapText="1"/>
    </xf>
    <xf numFmtId="4" fontId="37" fillId="35" borderId="0" xfId="0" applyNumberFormat="1" applyFont="1" applyFill="1" applyAlignment="1">
      <alignment horizontal="right" vertical="center" wrapText="1"/>
    </xf>
    <xf numFmtId="4" fontId="19" fillId="35" borderId="0" xfId="0" applyNumberFormat="1" applyFont="1" applyFill="1" applyAlignment="1">
      <alignment horizontal="right"/>
    </xf>
    <xf numFmtId="0" fontId="26" fillId="37" borderId="0" xfId="0" applyFont="1" applyFill="1" applyAlignment="1">
      <alignment horizontal="left" vertical="center" wrapText="1" indent="1"/>
    </xf>
    <xf numFmtId="4" fontId="26" fillId="37" borderId="0" xfId="0" applyNumberFormat="1" applyFont="1" applyFill="1" applyAlignment="1">
      <alignment horizontal="right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32" fillId="0" borderId="0" xfId="0" applyFont="1"/>
    <xf numFmtId="0" fontId="18" fillId="0" borderId="0" xfId="0" applyFont="1"/>
    <xf numFmtId="0" fontId="0" fillId="35" borderId="0" xfId="0" applyFill="1"/>
    <xf numFmtId="0" fontId="18" fillId="35" borderId="0" xfId="0" applyFont="1" applyFill="1"/>
    <xf numFmtId="164" fontId="0" fillId="35" borderId="0" xfId="0" applyNumberFormat="1" applyFill="1"/>
    <xf numFmtId="164" fontId="33" fillId="35" borderId="0" xfId="0" applyNumberFormat="1" applyFont="1" applyFill="1" applyAlignment="1">
      <alignment horizontal="center"/>
    </xf>
    <xf numFmtId="164" fontId="18" fillId="35" borderId="0" xfId="0" applyNumberFormat="1" applyFont="1" applyFill="1"/>
    <xf numFmtId="164" fontId="0" fillId="0" borderId="0" xfId="0" applyNumberFormat="1"/>
    <xf numFmtId="164" fontId="20" fillId="35" borderId="0" xfId="0" applyNumberFormat="1" applyFont="1" applyFill="1"/>
    <xf numFmtId="164" fontId="34" fillId="35" borderId="0" xfId="0" applyNumberFormat="1" applyFont="1" applyFill="1"/>
    <xf numFmtId="164" fontId="20" fillId="35" borderId="0" xfId="0" applyNumberFormat="1" applyFont="1" applyFill="1" applyAlignment="1">
      <alignment horizontal="center"/>
    </xf>
    <xf numFmtId="164" fontId="31" fillId="35" borderId="0" xfId="0" applyNumberFormat="1" applyFont="1" applyFill="1" applyAlignment="1">
      <alignment horizontal="center"/>
    </xf>
    <xf numFmtId="164" fontId="21" fillId="35" borderId="11" xfId="0" applyNumberFormat="1" applyFont="1" applyFill="1" applyBorder="1" applyAlignment="1">
      <alignment horizontal="center" vertical="center" wrapText="1"/>
    </xf>
    <xf numFmtId="164" fontId="30" fillId="35" borderId="0" xfId="0" applyNumberFormat="1" applyFont="1" applyFill="1" applyAlignment="1">
      <alignment horizontal="right" vertical="center" wrapText="1"/>
    </xf>
    <xf numFmtId="164" fontId="19" fillId="35" borderId="0" xfId="0" applyNumberFormat="1" applyFont="1" applyFill="1" applyAlignment="1">
      <alignment horizontal="right"/>
    </xf>
    <xf numFmtId="164" fontId="26" fillId="37" borderId="0" xfId="0" applyNumberFormat="1" applyFont="1" applyFill="1" applyAlignment="1">
      <alignment horizontal="right" vertical="center" wrapText="1"/>
    </xf>
    <xf numFmtId="164" fontId="31" fillId="0" borderId="0" xfId="0" applyNumberFormat="1" applyFont="1"/>
    <xf numFmtId="164" fontId="27" fillId="36" borderId="0" xfId="0" applyNumberFormat="1" applyFont="1" applyFill="1" applyAlignment="1">
      <alignment horizontal="left" wrapText="1" indent="1"/>
    </xf>
    <xf numFmtId="164" fontId="19" fillId="0" borderId="0" xfId="0" applyNumberFormat="1" applyFont="1" applyAlignment="1">
      <alignment horizontal="left" indent="1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4" fontId="27" fillId="36" borderId="0" xfId="0" applyNumberFormat="1" applyFont="1" applyFill="1" applyAlignment="1">
      <alignment horizontal="right" wrapText="1" indent="1"/>
    </xf>
    <xf numFmtId="164" fontId="27" fillId="36" borderId="0" xfId="0" applyNumberFormat="1" applyFont="1" applyFill="1" applyAlignment="1">
      <alignment horizontal="right" wrapText="1" indent="1"/>
    </xf>
    <xf numFmtId="0" fontId="21" fillId="34" borderId="0" xfId="0" applyFont="1" applyFill="1" applyAlignment="1">
      <alignment horizontal="left" wrapText="1" indent="3"/>
    </xf>
    <xf numFmtId="0" fontId="24" fillId="34" borderId="0" xfId="0" applyFont="1" applyFill="1" applyAlignment="1">
      <alignment horizontal="left" wrapText="1" indent="3"/>
    </xf>
    <xf numFmtId="164" fontId="27" fillId="36" borderId="0" xfId="0" applyNumberFormat="1" applyFont="1" applyFill="1" applyAlignment="1">
      <alignment wrapText="1"/>
    </xf>
    <xf numFmtId="0" fontId="21" fillId="34" borderId="0" xfId="0" applyFont="1" applyFill="1" applyAlignment="1">
      <alignment horizontal="left" wrapText="1" indent="2"/>
    </xf>
    <xf numFmtId="0" fontId="24" fillId="34" borderId="0" xfId="0" applyFont="1" applyFill="1" applyAlignment="1">
      <alignment horizontal="left" wrapText="1" indent="2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center" vertical="center" wrapText="1"/>
    </xf>
    <xf numFmtId="0" fontId="36" fillId="35" borderId="0" xfId="0" applyFont="1" applyFill="1" applyAlignment="1">
      <alignment wrapText="1"/>
    </xf>
    <xf numFmtId="0" fontId="21" fillId="34" borderId="11" xfId="0" applyFont="1" applyFill="1" applyBorder="1" applyAlignment="1">
      <alignment horizontal="left" wrapText="1" indent="2"/>
    </xf>
    <xf numFmtId="4" fontId="21" fillId="34" borderId="11" xfId="0" applyNumberFormat="1" applyFont="1" applyFill="1" applyBorder="1" applyAlignment="1">
      <alignment horizontal="right" wrapText="1" indent="1"/>
    </xf>
    <xf numFmtId="4" fontId="21" fillId="34" borderId="0" xfId="0" applyNumberFormat="1" applyFont="1" applyFill="1" applyAlignment="1">
      <alignment wrapText="1"/>
    </xf>
    <xf numFmtId="4" fontId="21" fillId="34" borderId="11" xfId="0" applyNumberFormat="1" applyFont="1" applyFill="1" applyBorder="1" applyAlignment="1">
      <alignment wrapText="1"/>
    </xf>
    <xf numFmtId="164" fontId="25" fillId="0" borderId="0" xfId="0" applyNumberFormat="1" applyFont="1" applyAlignment="1">
      <alignment horizontal="left"/>
    </xf>
    <xf numFmtId="164" fontId="22" fillId="0" borderId="11" xfId="0" applyNumberFormat="1" applyFont="1" applyBorder="1" applyAlignment="1">
      <alignment horizontal="center" vertical="center" wrapText="1"/>
    </xf>
    <xf numFmtId="0" fontId="22" fillId="35" borderId="11" xfId="0" applyFont="1" applyFill="1" applyBorder="1" applyAlignment="1">
      <alignment horizontal="center" vertical="center" wrapText="1"/>
    </xf>
    <xf numFmtId="164" fontId="22" fillId="35" borderId="11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16" fillId="0" borderId="0" xfId="0" applyFont="1"/>
    <xf numFmtId="4" fontId="19" fillId="0" borderId="0" xfId="0" applyNumberFormat="1" applyFont="1" applyAlignment="1">
      <alignment horizontal="left" indent="1"/>
    </xf>
    <xf numFmtId="4" fontId="30" fillId="37" borderId="0" xfId="0" applyNumberFormat="1" applyFont="1" applyFill="1" applyAlignment="1">
      <alignment horizontal="right" vertical="center" wrapText="1"/>
    </xf>
    <xf numFmtId="164" fontId="30" fillId="37" borderId="0" xfId="0" applyNumberFormat="1" applyFont="1" applyFill="1" applyAlignment="1">
      <alignment horizontal="right" vertical="center" wrapText="1"/>
    </xf>
    <xf numFmtId="0" fontId="26" fillId="35" borderId="10" xfId="0" applyFont="1" applyFill="1" applyBorder="1" applyAlignment="1">
      <alignment horizontal="left" vertical="center" wrapText="1" indent="1"/>
    </xf>
    <xf numFmtId="4" fontId="26" fillId="35" borderId="10" xfId="0" applyNumberFormat="1" applyFont="1" applyFill="1" applyBorder="1" applyAlignment="1">
      <alignment horizontal="right" vertical="center" wrapText="1"/>
    </xf>
    <xf numFmtId="164" fontId="26" fillId="35" borderId="10" xfId="0" applyNumberFormat="1" applyFont="1" applyFill="1" applyBorder="1" applyAlignment="1">
      <alignment horizontal="right" vertical="center" wrapText="1"/>
    </xf>
    <xf numFmtId="0" fontId="19" fillId="37" borderId="0" xfId="0" applyFont="1" applyFill="1" applyAlignment="1">
      <alignment horizontal="right"/>
    </xf>
    <xf numFmtId="164" fontId="19" fillId="37" borderId="0" xfId="0" applyNumberFormat="1" applyFont="1" applyFill="1" applyAlignment="1">
      <alignment horizontal="right"/>
    </xf>
    <xf numFmtId="0" fontId="26" fillId="37" borderId="13" xfId="0" applyFont="1" applyFill="1" applyBorder="1" applyAlignment="1">
      <alignment horizontal="left" vertical="center" wrapText="1" indent="1"/>
    </xf>
    <xf numFmtId="4" fontId="37" fillId="37" borderId="13" xfId="0" applyNumberFormat="1" applyFont="1" applyFill="1" applyBorder="1" applyAlignment="1">
      <alignment horizontal="right" vertical="center" wrapText="1"/>
    </xf>
    <xf numFmtId="4" fontId="30" fillId="37" borderId="13" xfId="0" applyNumberFormat="1" applyFont="1" applyFill="1" applyBorder="1" applyAlignment="1">
      <alignment horizontal="right" vertical="center" wrapText="1"/>
    </xf>
    <xf numFmtId="164" fontId="30" fillId="37" borderId="13" xfId="0" applyNumberFormat="1" applyFont="1" applyFill="1" applyBorder="1" applyAlignment="1">
      <alignment horizontal="right" vertical="center" wrapText="1"/>
    </xf>
    <xf numFmtId="0" fontId="26" fillId="37" borderId="11" xfId="0" applyFont="1" applyFill="1" applyBorder="1" applyAlignment="1">
      <alignment horizontal="left" vertical="center" wrapText="1" indent="1"/>
    </xf>
    <xf numFmtId="4" fontId="25" fillId="37" borderId="11" xfId="0" applyNumberFormat="1" applyFont="1" applyFill="1" applyBorder="1"/>
    <xf numFmtId="164" fontId="25" fillId="37" borderId="11" xfId="0" applyNumberFormat="1" applyFont="1" applyFill="1" applyBorder="1"/>
    <xf numFmtId="0" fontId="22" fillId="35" borderId="12" xfId="0" applyFont="1" applyFill="1" applyBorder="1" applyAlignment="1">
      <alignment horizontal="center" vertical="center" wrapText="1"/>
    </xf>
    <xf numFmtId="164" fontId="22" fillId="35" borderId="12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horizontal="left" indent="1"/>
    </xf>
    <xf numFmtId="4" fontId="27" fillId="36" borderId="0" xfId="0" applyNumberFormat="1" applyFont="1" applyFill="1" applyAlignment="1">
      <alignment horizontal="left" wrapText="1" indent="1"/>
    </xf>
    <xf numFmtId="164" fontId="25" fillId="0" borderId="0" xfId="0" applyNumberFormat="1" applyFont="1"/>
    <xf numFmtId="164" fontId="19" fillId="0" borderId="0" xfId="0" applyNumberFormat="1" applyFont="1"/>
    <xf numFmtId="0" fontId="26" fillId="35" borderId="11" xfId="0" applyFont="1" applyFill="1" applyBorder="1" applyAlignment="1">
      <alignment horizontal="left" wrapText="1" indent="2"/>
    </xf>
    <xf numFmtId="0" fontId="21" fillId="38" borderId="0" xfId="0" applyFont="1" applyFill="1" applyAlignment="1">
      <alignment horizontal="left" wrapText="1" indent="3"/>
    </xf>
    <xf numFmtId="0" fontId="40" fillId="0" borderId="0" xfId="0" applyFont="1"/>
    <xf numFmtId="0" fontId="19" fillId="35" borderId="0" xfId="0" applyFont="1" applyFill="1" applyAlignment="1">
      <alignment horizontal="left" indent="1"/>
    </xf>
    <xf numFmtId="164" fontId="21" fillId="34" borderId="11" xfId="0" applyNumberFormat="1" applyFont="1" applyFill="1" applyBorder="1" applyAlignment="1">
      <alignment horizontal="right" wrapText="1" indent="1"/>
    </xf>
    <xf numFmtId="164" fontId="41" fillId="36" borderId="0" xfId="0" applyNumberFormat="1" applyFont="1" applyFill="1" applyAlignment="1">
      <alignment horizontal="right" wrapText="1" indent="1"/>
    </xf>
    <xf numFmtId="164" fontId="19" fillId="36" borderId="0" xfId="0" applyNumberFormat="1" applyFont="1" applyFill="1" applyAlignment="1">
      <alignment horizontal="left" indent="1"/>
    </xf>
    <xf numFmtId="0" fontId="22" fillId="35" borderId="10" xfId="0" applyFont="1" applyFill="1" applyBorder="1" applyAlignment="1">
      <alignment horizontal="center" vertical="center" wrapText="1"/>
    </xf>
    <xf numFmtId="164" fontId="21" fillId="34" borderId="11" xfId="0" applyNumberFormat="1" applyFont="1" applyFill="1" applyBorder="1" applyAlignment="1">
      <alignment horizontal="right" wrapText="1"/>
    </xf>
    <xf numFmtId="0" fontId="33" fillId="35" borderId="0" xfId="0" applyFont="1" applyFill="1" applyAlignment="1">
      <alignment horizontal="center"/>
    </xf>
    <xf numFmtId="0" fontId="21" fillId="0" borderId="0" xfId="0" applyFont="1" applyAlignment="1">
      <alignment horizontal="left" wrapText="1" indent="3"/>
    </xf>
    <xf numFmtId="0" fontId="26" fillId="38" borderId="0" xfId="0" applyFont="1" applyFill="1" applyAlignment="1">
      <alignment horizontal="left" wrapText="1" indent="3"/>
    </xf>
    <xf numFmtId="4" fontId="26" fillId="35" borderId="0" xfId="0" applyNumberFormat="1" applyFont="1" applyFill="1" applyAlignment="1">
      <alignment horizontal="right" vertical="center" wrapText="1"/>
    </xf>
    <xf numFmtId="4" fontId="30" fillId="35" borderId="0" xfId="0" applyNumberFormat="1" applyFont="1" applyFill="1" applyAlignment="1">
      <alignment vertical="center" wrapText="1"/>
    </xf>
    <xf numFmtId="4" fontId="19" fillId="0" borderId="0" xfId="0" applyNumberFormat="1" applyFont="1"/>
    <xf numFmtId="4" fontId="27" fillId="36" borderId="0" xfId="0" applyNumberFormat="1" applyFont="1" applyFill="1" applyAlignment="1">
      <alignment horizontal="right" wrapText="1"/>
    </xf>
    <xf numFmtId="4" fontId="21" fillId="34" borderId="0" xfId="0" applyNumberFormat="1" applyFont="1" applyFill="1" applyAlignment="1">
      <alignment horizontal="right" wrapText="1"/>
    </xf>
    <xf numFmtId="4" fontId="24" fillId="34" borderId="0" xfId="0" applyNumberFormat="1" applyFont="1" applyFill="1" applyAlignment="1">
      <alignment horizontal="right" wrapText="1"/>
    </xf>
    <xf numFmtId="4" fontId="21" fillId="35" borderId="0" xfId="0" applyNumberFormat="1" applyFont="1" applyFill="1" applyAlignment="1">
      <alignment horizontal="right" wrapText="1"/>
    </xf>
    <xf numFmtId="4" fontId="21" fillId="34" borderId="11" xfId="0" applyNumberFormat="1" applyFont="1" applyFill="1" applyBorder="1" applyAlignment="1">
      <alignment horizontal="right" wrapText="1"/>
    </xf>
    <xf numFmtId="4" fontId="19" fillId="0" borderId="0" xfId="0" applyNumberFormat="1" applyFont="1" applyAlignment="1">
      <alignment horizontal="right"/>
    </xf>
    <xf numFmtId="164" fontId="27" fillId="36" borderId="0" xfId="0" applyNumberFormat="1" applyFont="1" applyFill="1" applyAlignment="1">
      <alignment horizontal="right" wrapText="1"/>
    </xf>
    <xf numFmtId="164" fontId="21" fillId="34" borderId="0" xfId="0" applyNumberFormat="1" applyFont="1" applyFill="1" applyAlignment="1">
      <alignment horizontal="right" wrapText="1"/>
    </xf>
    <xf numFmtId="164" fontId="24" fillId="34" borderId="0" xfId="0" applyNumberFormat="1" applyFont="1" applyFill="1" applyAlignment="1">
      <alignment horizontal="right" wrapText="1"/>
    </xf>
    <xf numFmtId="164" fontId="19" fillId="0" borderId="0" xfId="0" applyNumberFormat="1" applyFont="1" applyAlignment="1">
      <alignment horizontal="right"/>
    </xf>
    <xf numFmtId="164" fontId="25" fillId="0" borderId="0" xfId="0" applyNumberFormat="1" applyFont="1" applyAlignment="1">
      <alignment horizontal="right"/>
    </xf>
    <xf numFmtId="4" fontId="21" fillId="38" borderId="0" xfId="0" applyNumberFormat="1" applyFont="1" applyFill="1" applyAlignment="1">
      <alignment horizontal="right" wrapText="1"/>
    </xf>
    <xf numFmtId="4" fontId="26" fillId="35" borderId="11" xfId="0" applyNumberFormat="1" applyFont="1" applyFill="1" applyBorder="1" applyAlignment="1">
      <alignment horizontal="right" wrapText="1"/>
    </xf>
    <xf numFmtId="164" fontId="21" fillId="38" borderId="0" xfId="0" applyNumberFormat="1" applyFont="1" applyFill="1" applyAlignment="1">
      <alignment horizontal="right" wrapText="1"/>
    </xf>
    <xf numFmtId="164" fontId="26" fillId="35" borderId="11" xfId="0" applyNumberFormat="1" applyFont="1" applyFill="1" applyBorder="1" applyAlignment="1">
      <alignment horizontal="right" wrapText="1"/>
    </xf>
    <xf numFmtId="4" fontId="19" fillId="36" borderId="0" xfId="0" applyNumberFormat="1" applyFont="1" applyFill="1"/>
    <xf numFmtId="0" fontId="44" fillId="39" borderId="14" xfId="0" applyFont="1" applyFill="1" applyBorder="1" applyAlignment="1">
      <alignment horizontal="left" wrapText="1" indent="1"/>
    </xf>
    <xf numFmtId="0" fontId="45" fillId="34" borderId="14" xfId="0" applyFont="1" applyFill="1" applyBorder="1" applyAlignment="1">
      <alignment horizontal="left" wrapText="1" indent="1"/>
    </xf>
    <xf numFmtId="0" fontId="46" fillId="34" borderId="14" xfId="0" applyFont="1" applyFill="1" applyBorder="1" applyAlignment="1">
      <alignment horizontal="left" wrapText="1" indent="1"/>
    </xf>
    <xf numFmtId="0" fontId="46" fillId="34" borderId="14" xfId="0" applyFont="1" applyFill="1" applyBorder="1" applyAlignment="1">
      <alignment horizontal="left" wrapText="1" indent="3"/>
    </xf>
    <xf numFmtId="0" fontId="45" fillId="33" borderId="14" xfId="0" applyFont="1" applyFill="1" applyBorder="1" applyAlignment="1">
      <alignment horizontal="left" wrapText="1" indent="1"/>
    </xf>
    <xf numFmtId="0" fontId="45" fillId="34" borderId="14" xfId="0" applyFont="1" applyFill="1" applyBorder="1" applyAlignment="1">
      <alignment horizontal="left" wrapText="1" indent="4"/>
    </xf>
    <xf numFmtId="0" fontId="46" fillId="34" borderId="14" xfId="0" applyFont="1" applyFill="1" applyBorder="1" applyAlignment="1">
      <alignment horizontal="left" wrapText="1" indent="5"/>
    </xf>
    <xf numFmtId="0" fontId="45" fillId="33" borderId="14" xfId="0" applyFont="1" applyFill="1" applyBorder="1" applyAlignment="1">
      <alignment horizontal="right" wrapText="1" indent="1"/>
    </xf>
    <xf numFmtId="0" fontId="45" fillId="34" borderId="14" xfId="0" applyFont="1" applyFill="1" applyBorder="1" applyAlignment="1">
      <alignment horizontal="right" wrapText="1" indent="1"/>
    </xf>
    <xf numFmtId="4" fontId="44" fillId="39" borderId="14" xfId="0" applyNumberFormat="1" applyFont="1" applyFill="1" applyBorder="1" applyAlignment="1">
      <alignment horizontal="right" wrapText="1" indent="1"/>
    </xf>
    <xf numFmtId="4" fontId="45" fillId="34" borderId="14" xfId="0" applyNumberFormat="1" applyFont="1" applyFill="1" applyBorder="1" applyAlignment="1">
      <alignment horizontal="right" wrapText="1" indent="1"/>
    </xf>
    <xf numFmtId="4" fontId="46" fillId="34" borderId="14" xfId="0" applyNumberFormat="1" applyFont="1" applyFill="1" applyBorder="1" applyAlignment="1">
      <alignment horizontal="right" wrapText="1" indent="1"/>
    </xf>
    <xf numFmtId="4" fontId="45" fillId="33" borderId="14" xfId="0" applyNumberFormat="1" applyFont="1" applyFill="1" applyBorder="1" applyAlignment="1">
      <alignment horizontal="right" wrapText="1" indent="1"/>
    </xf>
    <xf numFmtId="0" fontId="46" fillId="34" borderId="14" xfId="0" applyFont="1" applyFill="1" applyBorder="1" applyAlignment="1">
      <alignment horizontal="right" wrapText="1" indent="1"/>
    </xf>
    <xf numFmtId="0" fontId="44" fillId="39" borderId="14" xfId="0" applyFont="1" applyFill="1" applyBorder="1" applyAlignment="1">
      <alignment horizontal="right" wrapText="1" indent="1"/>
    </xf>
    <xf numFmtId="4" fontId="46" fillId="34" borderId="14" xfId="0" applyNumberFormat="1" applyFont="1" applyFill="1" applyBorder="1" applyAlignment="1">
      <alignment horizontal="left" wrapText="1" indent="1"/>
    </xf>
    <xf numFmtId="0" fontId="31" fillId="35" borderId="0" xfId="0" applyFont="1" applyFill="1"/>
    <xf numFmtId="0" fontId="43" fillId="35" borderId="0" xfId="0" applyFont="1" applyFill="1"/>
    <xf numFmtId="0" fontId="25" fillId="35" borderId="0" xfId="0" applyFont="1" applyFill="1" applyAlignment="1">
      <alignment horizontal="left" indent="1"/>
    </xf>
    <xf numFmtId="0" fontId="47" fillId="0" borderId="0" xfId="0" applyFont="1"/>
    <xf numFmtId="164" fontId="47" fillId="0" borderId="0" xfId="0" applyNumberFormat="1" applyFont="1"/>
    <xf numFmtId="0" fontId="20" fillId="0" borderId="0" xfId="0" applyFont="1"/>
    <xf numFmtId="164" fontId="20" fillId="0" borderId="0" xfId="0" applyNumberFormat="1" applyFont="1"/>
    <xf numFmtId="0" fontId="48" fillId="0" borderId="0" xfId="45"/>
    <xf numFmtId="4" fontId="45" fillId="34" borderId="15" xfId="0" applyNumberFormat="1" applyFont="1" applyFill="1" applyBorder="1" applyAlignment="1">
      <alignment horizontal="right" wrapText="1" indent="1"/>
    </xf>
    <xf numFmtId="4" fontId="46" fillId="34" borderId="15" xfId="0" applyNumberFormat="1" applyFont="1" applyFill="1" applyBorder="1" applyAlignment="1">
      <alignment horizontal="right" wrapText="1" indent="1"/>
    </xf>
    <xf numFmtId="0" fontId="45" fillId="40" borderId="14" xfId="0" applyFont="1" applyFill="1" applyBorder="1" applyAlignment="1">
      <alignment horizontal="left" wrapText="1" indent="1"/>
    </xf>
    <xf numFmtId="4" fontId="45" fillId="40" borderId="14" xfId="0" applyNumberFormat="1" applyFont="1" applyFill="1" applyBorder="1" applyAlignment="1">
      <alignment horizontal="right" wrapText="1" indent="1"/>
    </xf>
    <xf numFmtId="4" fontId="45" fillId="40" borderId="15" xfId="0" applyNumberFormat="1" applyFont="1" applyFill="1" applyBorder="1" applyAlignment="1">
      <alignment horizontal="right" wrapText="1" indent="1"/>
    </xf>
    <xf numFmtId="4" fontId="45" fillId="41" borderId="16" xfId="0" applyNumberFormat="1" applyFont="1" applyFill="1" applyBorder="1" applyAlignment="1">
      <alignment horizontal="right" wrapText="1" indent="1"/>
    </xf>
    <xf numFmtId="165" fontId="45" fillId="34" borderId="14" xfId="0" applyNumberFormat="1" applyFont="1" applyFill="1" applyBorder="1" applyAlignment="1">
      <alignment horizontal="right" wrapText="1" indent="1"/>
    </xf>
    <xf numFmtId="165" fontId="46" fillId="34" borderId="14" xfId="0" applyNumberFormat="1" applyFont="1" applyFill="1" applyBorder="1" applyAlignment="1">
      <alignment horizontal="right" wrapText="1" indent="1"/>
    </xf>
    <xf numFmtId="0" fontId="49" fillId="34" borderId="14" xfId="0" applyFont="1" applyFill="1" applyBorder="1" applyAlignment="1">
      <alignment horizontal="left" wrapText="1" indent="3"/>
    </xf>
    <xf numFmtId="4" fontId="49" fillId="34" borderId="14" xfId="0" applyNumberFormat="1" applyFont="1" applyFill="1" applyBorder="1" applyAlignment="1">
      <alignment horizontal="right" wrapText="1" indent="1"/>
    </xf>
    <xf numFmtId="4" fontId="49" fillId="34" borderId="15" xfId="0" applyNumberFormat="1" applyFont="1" applyFill="1" applyBorder="1" applyAlignment="1">
      <alignment horizontal="right" wrapText="1" indent="1"/>
    </xf>
    <xf numFmtId="0" fontId="49" fillId="34" borderId="14" xfId="0" applyFont="1" applyFill="1" applyBorder="1" applyAlignment="1">
      <alignment horizontal="right" wrapText="1" indent="1"/>
    </xf>
    <xf numFmtId="0" fontId="18" fillId="35" borderId="0" xfId="0" applyFont="1" applyFill="1" applyAlignment="1">
      <alignment horizontal="right"/>
    </xf>
    <xf numFmtId="0" fontId="20" fillId="35" borderId="0" xfId="0" applyFont="1" applyFill="1" applyAlignment="1">
      <alignment horizontal="left" vertical="center" wrapText="1"/>
    </xf>
    <xf numFmtId="0" fontId="20" fillId="0" borderId="0" xfId="0" applyFont="1" applyAlignment="1">
      <alignment horizontal="justify" vertical="center" wrapText="1"/>
    </xf>
    <xf numFmtId="0" fontId="33" fillId="35" borderId="0" xfId="0" applyFont="1" applyFill="1" applyAlignment="1">
      <alignment horizontal="center"/>
    </xf>
    <xf numFmtId="0" fontId="42" fillId="35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justify" wrapText="1"/>
    </xf>
    <xf numFmtId="0" fontId="18" fillId="0" borderId="0" xfId="0" applyFont="1" applyAlignment="1">
      <alignment horizontal="left"/>
    </xf>
    <xf numFmtId="0" fontId="20" fillId="35" borderId="0" xfId="0" applyFont="1" applyFill="1" applyAlignment="1">
      <alignment horizontal="left"/>
    </xf>
    <xf numFmtId="0" fontId="20" fillId="0" borderId="0" xfId="0" applyFont="1" applyAlignment="1">
      <alignment horizontal="center"/>
    </xf>
    <xf numFmtId="0" fontId="47" fillId="0" borderId="0" xfId="0" applyFont="1" applyAlignment="1">
      <alignment horizontal="center"/>
    </xf>
  </cellXfs>
  <cellStyles count="46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Hiperveza" xfId="45" builtinId="8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2" xfId="43" xr:uid="{00000000-0005-0000-0000-000024000000}"/>
    <cellStyle name="Normalno 3" xfId="42" xr:uid="{00000000-0005-0000-0000-000025000000}"/>
    <cellStyle name="Obično_B. Rn.financ." xfId="44" xr:uid="{00000000-0005-0000-0000-000026000000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11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33CC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opLeftCell="A6" zoomScaleNormal="100" workbookViewId="0">
      <selection activeCell="J1" sqref="J1"/>
    </sheetView>
  </sheetViews>
  <sheetFormatPr defaultColWidth="8.85546875" defaultRowHeight="15.75" x14ac:dyDescent="0.25"/>
  <cols>
    <col min="1" max="1" width="70.5703125" style="15" customWidth="1"/>
    <col min="2" max="5" width="18.28515625" style="15" customWidth="1"/>
    <col min="6" max="6" width="8.7109375" style="45" bestFit="1" customWidth="1"/>
    <col min="7" max="7" width="9" style="45" customWidth="1"/>
    <col min="8" max="8" width="8.85546875" style="15"/>
    <col min="9" max="9" width="15.42578125" style="15" bestFit="1" customWidth="1"/>
    <col min="10" max="16384" width="8.85546875" style="15"/>
  </cols>
  <sheetData>
    <row r="1" spans="1:14" ht="72" customHeight="1" x14ac:dyDescent="0.25">
      <c r="A1" s="161" t="s">
        <v>292</v>
      </c>
      <c r="B1" s="161"/>
      <c r="C1" s="161"/>
      <c r="D1" s="161"/>
      <c r="E1" s="161"/>
      <c r="F1" s="161"/>
      <c r="G1" s="161"/>
    </row>
    <row r="2" spans="1:14" ht="19.5" x14ac:dyDescent="0.3">
      <c r="A2" s="162" t="s">
        <v>281</v>
      </c>
      <c r="B2" s="162"/>
      <c r="C2" s="162"/>
      <c r="D2" s="162"/>
      <c r="E2" s="162"/>
      <c r="F2" s="162"/>
      <c r="G2" s="162"/>
      <c r="I2" s="139"/>
      <c r="J2" s="139"/>
      <c r="K2" s="139"/>
      <c r="L2" s="139"/>
      <c r="M2" s="139"/>
      <c r="N2" s="139"/>
    </row>
    <row r="3" spans="1:14" ht="19.5" x14ac:dyDescent="0.3">
      <c r="A3" s="163" t="s">
        <v>277</v>
      </c>
      <c r="B3" s="163"/>
      <c r="C3" s="163"/>
      <c r="D3" s="163"/>
      <c r="E3" s="163"/>
      <c r="F3" s="163"/>
      <c r="G3" s="163"/>
      <c r="I3" s="139"/>
      <c r="J3" s="139"/>
      <c r="K3" s="139"/>
      <c r="L3" s="139"/>
      <c r="M3" s="139"/>
      <c r="N3" s="139"/>
    </row>
    <row r="4" spans="1:14" ht="19.5" x14ac:dyDescent="0.3">
      <c r="A4" s="101"/>
      <c r="B4" s="101" t="s">
        <v>218</v>
      </c>
      <c r="C4" s="101"/>
      <c r="D4" s="101"/>
      <c r="E4" s="101"/>
      <c r="F4" s="101"/>
      <c r="G4" s="101"/>
    </row>
    <row r="5" spans="1:14" ht="19.149999999999999" customHeight="1" x14ac:dyDescent="0.3">
      <c r="A5" s="16"/>
      <c r="B5" s="16"/>
      <c r="C5" s="16"/>
      <c r="D5" s="16"/>
      <c r="E5" s="16"/>
      <c r="F5" s="38"/>
      <c r="G5" s="38"/>
    </row>
    <row r="6" spans="1:14" ht="19.5" x14ac:dyDescent="0.3">
      <c r="A6" s="162" t="s">
        <v>130</v>
      </c>
      <c r="B6" s="162"/>
      <c r="C6" s="162"/>
      <c r="D6" s="162"/>
      <c r="E6" s="162"/>
      <c r="F6" s="162"/>
      <c r="G6" s="162"/>
    </row>
    <row r="7" spans="1:14" x14ac:dyDescent="0.25">
      <c r="A7" s="17"/>
      <c r="B7" s="17"/>
      <c r="C7" s="17"/>
      <c r="D7" s="17"/>
      <c r="E7" s="17"/>
      <c r="F7" s="37"/>
      <c r="G7" s="37"/>
      <c r="K7" s="29"/>
    </row>
    <row r="8" spans="1:14" x14ac:dyDescent="0.25">
      <c r="A8" s="164" t="s">
        <v>131</v>
      </c>
      <c r="B8" s="164"/>
      <c r="C8" s="164"/>
      <c r="D8" s="164"/>
      <c r="E8" s="164"/>
      <c r="F8" s="164"/>
      <c r="G8" s="164"/>
    </row>
    <row r="9" spans="1:14" ht="13.9" customHeight="1" x14ac:dyDescent="0.25">
      <c r="A9" s="18"/>
      <c r="B9" s="18"/>
      <c r="C9" s="18"/>
      <c r="D9" s="18"/>
      <c r="E9" s="18"/>
      <c r="F9" s="39"/>
      <c r="G9" s="39"/>
    </row>
    <row r="10" spans="1:14" x14ac:dyDescent="0.25">
      <c r="A10" s="160" t="s">
        <v>282</v>
      </c>
      <c r="B10" s="160"/>
      <c r="C10" s="160"/>
      <c r="D10" s="160"/>
      <c r="E10" s="160"/>
      <c r="F10" s="160"/>
      <c r="G10" s="160"/>
    </row>
    <row r="11" spans="1:14" ht="9" customHeight="1" x14ac:dyDescent="0.25">
      <c r="A11" s="19"/>
      <c r="B11" s="19"/>
      <c r="C11" s="19"/>
      <c r="D11" s="19"/>
      <c r="E11" s="19"/>
      <c r="F11" s="40"/>
      <c r="G11" s="40"/>
    </row>
    <row r="12" spans="1:14" s="29" customFormat="1" ht="28.9" customHeight="1" x14ac:dyDescent="0.25">
      <c r="A12" s="28" t="s">
        <v>132</v>
      </c>
      <c r="B12" s="28" t="s">
        <v>283</v>
      </c>
      <c r="C12" s="28" t="s">
        <v>220</v>
      </c>
      <c r="D12" s="28" t="s">
        <v>221</v>
      </c>
      <c r="E12" s="28" t="s">
        <v>284</v>
      </c>
      <c r="F12" s="41" t="s">
        <v>190</v>
      </c>
      <c r="G12" s="41" t="s">
        <v>191</v>
      </c>
    </row>
    <row r="13" spans="1:14" s="20" customFormat="1" ht="8.25" customHeight="1" thickBot="1" x14ac:dyDescent="0.25">
      <c r="A13" s="86">
        <v>1</v>
      </c>
      <c r="B13" s="86">
        <v>2</v>
      </c>
      <c r="C13" s="86">
        <v>3</v>
      </c>
      <c r="D13" s="86">
        <v>4</v>
      </c>
      <c r="E13" s="86">
        <v>5</v>
      </c>
      <c r="F13" s="87" t="s">
        <v>109</v>
      </c>
      <c r="G13" s="87" t="s">
        <v>110</v>
      </c>
    </row>
    <row r="14" spans="1:14" ht="18" customHeight="1" thickTop="1" x14ac:dyDescent="0.25">
      <c r="A14" s="26" t="s">
        <v>0</v>
      </c>
      <c r="B14" s="27"/>
      <c r="C14" s="27"/>
      <c r="D14" s="27"/>
      <c r="E14" s="27"/>
      <c r="F14" s="44"/>
      <c r="G14" s="44"/>
    </row>
    <row r="15" spans="1:14" ht="18" customHeight="1" x14ac:dyDescent="0.25">
      <c r="A15" s="22" t="s">
        <v>1</v>
      </c>
      <c r="B15" s="23">
        <f>'P i R -Tablica 1.'!B11</f>
        <v>5966338.4200000009</v>
      </c>
      <c r="C15" s="23">
        <f>'P i R -Tablica 1.'!C11</f>
        <v>7454175</v>
      </c>
      <c r="D15" s="23">
        <f>'P i R -Tablica 1.'!D11</f>
        <v>7454175</v>
      </c>
      <c r="E15" s="23">
        <f>'P i R -Tablica 1.'!E11</f>
        <v>7122840.3700000001</v>
      </c>
      <c r="F15" s="42">
        <f>IFERROR(E15/B15*100,"-")</f>
        <v>119.38378061363805</v>
      </c>
      <c r="G15" s="42">
        <f>IFERROR(E15/D15*100,"-")</f>
        <v>95.555046266018707</v>
      </c>
      <c r="I15" s="21"/>
    </row>
    <row r="16" spans="1:14" ht="18" customHeight="1" x14ac:dyDescent="0.25">
      <c r="A16" s="22" t="s">
        <v>14</v>
      </c>
      <c r="B16" s="23">
        <f>'P i R -Tablica 1.'!B57</f>
        <v>3039.44</v>
      </c>
      <c r="C16" s="23">
        <f>'P i R -Tablica 1.'!C57</f>
        <v>3300</v>
      </c>
      <c r="D16" s="23">
        <f>'P i R -Tablica 1.'!D57</f>
        <v>3300</v>
      </c>
      <c r="E16" s="23">
        <f>'P i R -Tablica 1.'!E57</f>
        <v>3970.05</v>
      </c>
      <c r="F16" s="42">
        <f t="shared" ref="F16:F18" si="0">IFERROR(E16/B16*100,"-")</f>
        <v>130.6178111757429</v>
      </c>
      <c r="G16" s="42">
        <f t="shared" ref="G16:G18" si="1">IFERROR(E16/D16*100,"-")</f>
        <v>120.30454545454545</v>
      </c>
    </row>
    <row r="17" spans="1:9" ht="18" customHeight="1" x14ac:dyDescent="0.25">
      <c r="A17" s="22" t="s">
        <v>16</v>
      </c>
      <c r="B17" s="23">
        <f>'P i R -Tablica 1.'!B73</f>
        <v>5582267.6799999997</v>
      </c>
      <c r="C17" s="23">
        <f>'P i R -Tablica 1.'!C73</f>
        <v>6964460</v>
      </c>
      <c r="D17" s="23">
        <f>'P i R -Tablica 1.'!D73</f>
        <v>6964460</v>
      </c>
      <c r="E17" s="23">
        <f>'P i R -Tablica 1.'!E73</f>
        <v>6599297.0300000003</v>
      </c>
      <c r="F17" s="42">
        <f t="shared" si="0"/>
        <v>118.21892836926804</v>
      </c>
      <c r="G17" s="42">
        <f t="shared" si="1"/>
        <v>94.756765492227686</v>
      </c>
    </row>
    <row r="18" spans="1:9" ht="18" customHeight="1" x14ac:dyDescent="0.25">
      <c r="A18" s="22" t="s">
        <v>72</v>
      </c>
      <c r="B18" s="23">
        <f>'P i R -Tablica 1.'!B144</f>
        <v>238730.00999999998</v>
      </c>
      <c r="C18" s="23">
        <f>'P i R -Tablica 1.'!C144</f>
        <v>368893</v>
      </c>
      <c r="D18" s="23">
        <f>'P i R -Tablica 1.'!D144</f>
        <v>368893</v>
      </c>
      <c r="E18" s="23">
        <f>'P i R -Tablica 1.'!E144</f>
        <v>385507.2</v>
      </c>
      <c r="F18" s="42">
        <f t="shared" si="0"/>
        <v>161.48250485977863</v>
      </c>
      <c r="G18" s="42">
        <f t="shared" si="1"/>
        <v>104.50379920464744</v>
      </c>
    </row>
    <row r="19" spans="1:9" x14ac:dyDescent="0.25">
      <c r="A19" s="74" t="s">
        <v>133</v>
      </c>
      <c r="B19" s="75">
        <f>B15+B16-B17-B18</f>
        <v>148380.17000000158</v>
      </c>
      <c r="C19" s="75">
        <f t="shared" ref="C19" si="2">C15+C16-C17-C18</f>
        <v>124122</v>
      </c>
      <c r="D19" s="75">
        <f>D15+D16-D17-D18</f>
        <v>124122</v>
      </c>
      <c r="E19" s="75">
        <f t="shared" ref="E19" si="3">E15+E16-E17-E18</f>
        <v>142006.18999999965</v>
      </c>
      <c r="F19" s="76"/>
      <c r="G19" s="76"/>
      <c r="I19" s="21"/>
    </row>
    <row r="20" spans="1:9" x14ac:dyDescent="0.25">
      <c r="A20" s="26" t="s">
        <v>98</v>
      </c>
      <c r="B20" s="72"/>
      <c r="C20" s="72"/>
      <c r="D20" s="72"/>
      <c r="E20" s="72"/>
      <c r="F20" s="73"/>
      <c r="G20" s="73"/>
    </row>
    <row r="21" spans="1:9" x14ac:dyDescent="0.25">
      <c r="A21" s="22" t="s">
        <v>99</v>
      </c>
      <c r="B21" s="23">
        <f>'Rač fin-Tablica 4.'!B7</f>
        <v>0</v>
      </c>
      <c r="C21" s="23">
        <f>'Rač fin-Tablica 4.'!C7</f>
        <v>0</v>
      </c>
      <c r="D21" s="23">
        <f>'Rač fin-Tablica 4.'!D7</f>
        <v>0</v>
      </c>
      <c r="E21" s="23">
        <f>'Rač fin-Tablica 4.'!E7</f>
        <v>0</v>
      </c>
      <c r="F21" s="42" t="str">
        <f t="shared" ref="F21:F22" si="4">IFERROR(E21/B21*100,"-")</f>
        <v>-</v>
      </c>
      <c r="G21" s="42" t="str">
        <f t="shared" ref="G21:G22" si="5">IFERROR(E21/D21*100,"-")</f>
        <v>-</v>
      </c>
    </row>
    <row r="22" spans="1:9" x14ac:dyDescent="0.25">
      <c r="A22" s="22" t="s">
        <v>103</v>
      </c>
      <c r="B22" s="23">
        <f>'Rač fin-Tablica 4.'!B24</f>
        <v>31632.27</v>
      </c>
      <c r="C22" s="23">
        <f>'Rač fin-Tablica 4.'!C24</f>
        <v>31721</v>
      </c>
      <c r="D22" s="23">
        <f>'Rač fin-Tablica 4.'!D24</f>
        <v>31721</v>
      </c>
      <c r="E22" s="23">
        <f>'Rač fin-Tablica 4.'!E24</f>
        <v>31632.26</v>
      </c>
      <c r="F22" s="42">
        <f t="shared" si="4"/>
        <v>99.999968386713945</v>
      </c>
      <c r="G22" s="42">
        <f t="shared" si="5"/>
        <v>99.720248415875915</v>
      </c>
      <c r="I22" s="21"/>
    </row>
    <row r="23" spans="1:9" x14ac:dyDescent="0.25">
      <c r="A23" s="74" t="s">
        <v>134</v>
      </c>
      <c r="B23" s="75">
        <f>B21-B22</f>
        <v>-31632.27</v>
      </c>
      <c r="C23" s="75">
        <f t="shared" ref="C23" si="6">C21-C22</f>
        <v>-31721</v>
      </c>
      <c r="D23" s="75">
        <f>D21-D22</f>
        <v>-31721</v>
      </c>
      <c r="E23" s="75">
        <f t="shared" ref="E23" si="7">E21-E22</f>
        <v>-31632.26</v>
      </c>
      <c r="F23" s="76"/>
      <c r="G23" s="76"/>
    </row>
    <row r="24" spans="1:9" x14ac:dyDescent="0.25">
      <c r="A24" s="26" t="s">
        <v>248</v>
      </c>
      <c r="B24" s="77"/>
      <c r="C24" s="77"/>
      <c r="D24" s="77"/>
      <c r="E24" s="77"/>
      <c r="F24" s="78"/>
      <c r="G24" s="78"/>
    </row>
    <row r="25" spans="1:9" x14ac:dyDescent="0.25">
      <c r="A25" s="22" t="s">
        <v>141</v>
      </c>
      <c r="B25" s="25">
        <f>B15+B16+B21</f>
        <v>5969377.8600000013</v>
      </c>
      <c r="C25" s="25">
        <f>C15+C16+C21</f>
        <v>7457475</v>
      </c>
      <c r="D25" s="25">
        <f>D15+D16+D21</f>
        <v>7457475</v>
      </c>
      <c r="E25" s="25">
        <f>E15+E16+E21</f>
        <v>7126810.4199999999</v>
      </c>
      <c r="F25" s="43">
        <f t="shared" ref="F25:F26" si="8">IFERROR(E25/B25*100,"-")</f>
        <v>119.38950066732747</v>
      </c>
      <c r="G25" s="43">
        <f t="shared" ref="G25:G26" si="9">IFERROR(E25/D25*100,"-")</f>
        <v>95.565998142803025</v>
      </c>
      <c r="I25" s="21"/>
    </row>
    <row r="26" spans="1:9" x14ac:dyDescent="0.25">
      <c r="A26" s="22" t="s">
        <v>135</v>
      </c>
      <c r="B26" s="25">
        <f>B17+B18+B22</f>
        <v>5852629.959999999</v>
      </c>
      <c r="C26" s="25">
        <f>C17+C18+C22</f>
        <v>7365074</v>
      </c>
      <c r="D26" s="25">
        <f>D17+D18+D22</f>
        <v>7365074</v>
      </c>
      <c r="E26" s="25">
        <f>E17+E18+E22</f>
        <v>7016436.4900000002</v>
      </c>
      <c r="F26" s="43">
        <f t="shared" si="8"/>
        <v>119.88518901680231</v>
      </c>
      <c r="G26" s="43">
        <f t="shared" si="9"/>
        <v>95.266340704791304</v>
      </c>
      <c r="I26" s="21"/>
    </row>
    <row r="27" spans="1:9" x14ac:dyDescent="0.25">
      <c r="A27" s="74" t="s">
        <v>136</v>
      </c>
      <c r="B27" s="75">
        <f>B25-B26</f>
        <v>116747.90000000224</v>
      </c>
      <c r="C27" s="75">
        <f t="shared" ref="C27:E27" si="10">C25-C26</f>
        <v>92401</v>
      </c>
      <c r="D27" s="75">
        <f t="shared" si="10"/>
        <v>92401</v>
      </c>
      <c r="E27" s="75">
        <f t="shared" si="10"/>
        <v>110373.9299999997</v>
      </c>
      <c r="F27" s="76"/>
      <c r="G27" s="76"/>
      <c r="I27" s="21"/>
    </row>
    <row r="28" spans="1:9" ht="3.75" customHeight="1" x14ac:dyDescent="0.25">
      <c r="A28" s="22"/>
      <c r="B28" s="23"/>
      <c r="C28" s="23"/>
      <c r="D28" s="23"/>
      <c r="E28" s="23"/>
      <c r="F28" s="42"/>
      <c r="G28" s="42"/>
    </row>
    <row r="29" spans="1:9" ht="1.5" customHeight="1" x14ac:dyDescent="0.25">
      <c r="A29" s="22"/>
      <c r="B29" s="24"/>
      <c r="C29" s="24"/>
      <c r="D29" s="23"/>
      <c r="E29" s="23"/>
      <c r="F29" s="42"/>
      <c r="G29" s="42"/>
    </row>
    <row r="30" spans="1:9" x14ac:dyDescent="0.25">
      <c r="A30" s="79" t="s">
        <v>142</v>
      </c>
      <c r="B30" s="80"/>
      <c r="C30" s="80"/>
      <c r="D30" s="81"/>
      <c r="E30" s="81"/>
      <c r="F30" s="82"/>
      <c r="G30" s="82"/>
    </row>
    <row r="31" spans="1:9" x14ac:dyDescent="0.25">
      <c r="A31" s="22" t="s">
        <v>216</v>
      </c>
      <c r="B31" s="23">
        <v>0</v>
      </c>
      <c r="C31" s="23">
        <v>0</v>
      </c>
      <c r="D31" s="23">
        <v>0</v>
      </c>
      <c r="E31" s="23">
        <v>0</v>
      </c>
      <c r="F31" s="42"/>
      <c r="G31" s="42"/>
      <c r="I31" s="21"/>
    </row>
    <row r="32" spans="1:9" x14ac:dyDescent="0.25">
      <c r="A32" s="22" t="s">
        <v>217</v>
      </c>
      <c r="B32" s="23">
        <v>-694311.23</v>
      </c>
      <c r="C32" s="23">
        <v>-92401</v>
      </c>
      <c r="D32" s="23">
        <v>-92401</v>
      </c>
      <c r="E32" s="23">
        <v>-617539.44999999995</v>
      </c>
      <c r="F32" s="42"/>
      <c r="G32" s="42"/>
      <c r="I32" s="21"/>
    </row>
    <row r="33" spans="1:9" ht="18" customHeight="1" x14ac:dyDescent="0.25">
      <c r="A33" s="74" t="s">
        <v>155</v>
      </c>
      <c r="B33" s="75">
        <f>B31+B32</f>
        <v>-694311.23</v>
      </c>
      <c r="C33" s="75">
        <f>C31+C32</f>
        <v>-92401</v>
      </c>
      <c r="D33" s="75">
        <f>D31+D32</f>
        <v>-92401</v>
      </c>
      <c r="E33" s="75">
        <f>E31+E32</f>
        <v>-617539.44999999995</v>
      </c>
      <c r="F33" s="76"/>
      <c r="G33" s="76"/>
      <c r="I33" s="21"/>
    </row>
    <row r="34" spans="1:9" ht="9" customHeight="1" x14ac:dyDescent="0.25"/>
    <row r="35" spans="1:9" x14ac:dyDescent="0.25">
      <c r="A35" s="83" t="s">
        <v>136</v>
      </c>
      <c r="B35" s="84">
        <f>B27+B33</f>
        <v>-577563.32999999775</v>
      </c>
      <c r="C35" s="84">
        <f>C27+C33</f>
        <v>0</v>
      </c>
      <c r="D35" s="84">
        <f>D27+D33</f>
        <v>0</v>
      </c>
      <c r="E35" s="84">
        <f>E27+E33</f>
        <v>-507165.52000000025</v>
      </c>
      <c r="F35" s="85"/>
      <c r="G35" s="85"/>
      <c r="I35" s="21"/>
    </row>
    <row r="36" spans="1:9" x14ac:dyDescent="0.25">
      <c r="I36" s="21"/>
    </row>
    <row r="38" spans="1:9" x14ac:dyDescent="0.25">
      <c r="E38" s="21"/>
    </row>
    <row r="39" spans="1:9" x14ac:dyDescent="0.25">
      <c r="E39" s="21"/>
    </row>
    <row r="40" spans="1:9" x14ac:dyDescent="0.25">
      <c r="E40" s="21"/>
    </row>
  </sheetData>
  <mergeCells count="6">
    <mergeCell ref="A10:G10"/>
    <mergeCell ref="A1:G1"/>
    <mergeCell ref="A2:G2"/>
    <mergeCell ref="A3:G3"/>
    <mergeCell ref="A6:G6"/>
    <mergeCell ref="A8:G8"/>
  </mergeCells>
  <conditionalFormatting sqref="B31:E32">
    <cfRule type="containsBlanks" dxfId="114" priority="1">
      <formula>LEN(TRIM(B31))=0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>
    <oddFooter>&amp;C&amp;P</oddFooter>
  </headerFooter>
  <ignoredErrors>
    <ignoredError sqref="F19:G20 F23:G2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4"/>
  <sheetViews>
    <sheetView showGridLines="0" topLeftCell="A143" zoomScaleNormal="100" workbookViewId="0">
      <selection activeCell="C47" sqref="C47"/>
    </sheetView>
  </sheetViews>
  <sheetFormatPr defaultColWidth="9.140625" defaultRowHeight="12.75" x14ac:dyDescent="0.2"/>
  <cols>
    <col min="1" max="1" width="87.140625" style="1" bestFit="1" customWidth="1"/>
    <col min="2" max="2" width="14.7109375" style="1" bestFit="1" customWidth="1"/>
    <col min="3" max="3" width="15.140625" style="1" bestFit="1" customWidth="1"/>
    <col min="4" max="4" width="15.7109375" style="1" bestFit="1" customWidth="1"/>
    <col min="5" max="5" width="14.7109375" style="1" bestFit="1" customWidth="1"/>
    <col min="6" max="6" width="10.140625" style="1" bestFit="1" customWidth="1"/>
    <col min="7" max="7" width="8.5703125" style="10" bestFit="1" customWidth="1"/>
    <col min="8" max="16384" width="9.140625" style="1"/>
  </cols>
  <sheetData>
    <row r="1" spans="1:15" s="3" customFormat="1" ht="15.75" x14ac:dyDescent="0.25">
      <c r="A1" s="165" t="s">
        <v>111</v>
      </c>
      <c r="B1" s="165"/>
      <c r="C1" s="165"/>
      <c r="D1" s="165"/>
      <c r="E1" s="165"/>
      <c r="F1" s="165"/>
      <c r="G1" s="165"/>
    </row>
    <row r="2" spans="1:15" s="3" customFormat="1" ht="7.5" customHeight="1" x14ac:dyDescent="0.25">
      <c r="A2" s="2"/>
      <c r="B2" s="2"/>
      <c r="C2" s="2"/>
      <c r="D2" s="2"/>
      <c r="E2" s="2"/>
      <c r="F2" s="2"/>
      <c r="G2" s="8"/>
    </row>
    <row r="3" spans="1:15" s="3" customFormat="1" ht="15.75" x14ac:dyDescent="0.25">
      <c r="A3" s="166" t="s">
        <v>219</v>
      </c>
      <c r="B3" s="166"/>
      <c r="C3" s="166"/>
      <c r="D3" s="166"/>
      <c r="E3" s="166"/>
      <c r="F3" s="166"/>
      <c r="G3" s="166"/>
    </row>
    <row r="4" spans="1:15" s="3" customFormat="1" ht="6.75" customHeight="1" x14ac:dyDescent="0.25">
      <c r="G4" s="9"/>
    </row>
    <row r="5" spans="1:15" s="3" customFormat="1" ht="15.75" x14ac:dyDescent="0.25">
      <c r="A5" s="60" t="s">
        <v>0</v>
      </c>
      <c r="G5" s="9"/>
    </row>
    <row r="6" spans="1:15" s="3" customFormat="1" ht="11.25" customHeight="1" x14ac:dyDescent="0.25">
      <c r="A6" s="60"/>
      <c r="G6" s="9"/>
    </row>
    <row r="7" spans="1:15" s="3" customFormat="1" ht="15.75" x14ac:dyDescent="0.25">
      <c r="A7" s="167" t="s">
        <v>112</v>
      </c>
      <c r="B7" s="167"/>
      <c r="C7" s="167"/>
      <c r="D7" s="167"/>
      <c r="E7" s="167"/>
      <c r="F7" s="167"/>
      <c r="G7" s="167"/>
    </row>
    <row r="8" spans="1:15" ht="6.75" customHeight="1" x14ac:dyDescent="0.2">
      <c r="A8" s="48"/>
      <c r="B8" s="48"/>
      <c r="C8" s="48"/>
      <c r="D8" s="48"/>
      <c r="E8" s="48"/>
      <c r="F8" s="48"/>
      <c r="G8" s="49"/>
    </row>
    <row r="9" spans="1:15" ht="38.25" x14ac:dyDescent="0.2">
      <c r="A9" s="59" t="s">
        <v>108</v>
      </c>
      <c r="B9" s="28" t="s">
        <v>283</v>
      </c>
      <c r="C9" s="28" t="s">
        <v>220</v>
      </c>
      <c r="D9" s="28" t="s">
        <v>221</v>
      </c>
      <c r="E9" s="28" t="s">
        <v>284</v>
      </c>
      <c r="F9" s="41" t="s">
        <v>190</v>
      </c>
      <c r="G9" s="41" t="s">
        <v>191</v>
      </c>
    </row>
    <row r="10" spans="1:15" s="4" customFormat="1" ht="11.25" x14ac:dyDescent="0.2">
      <c r="A10" s="57">
        <v>1</v>
      </c>
      <c r="B10" s="57">
        <v>2</v>
      </c>
      <c r="C10" s="57">
        <v>3</v>
      </c>
      <c r="D10" s="57">
        <v>4</v>
      </c>
      <c r="E10" s="57">
        <v>5</v>
      </c>
      <c r="F10" s="57" t="s">
        <v>109</v>
      </c>
      <c r="G10" s="58" t="s">
        <v>110</v>
      </c>
    </row>
    <row r="11" spans="1:15" ht="15.75" x14ac:dyDescent="0.25">
      <c r="A11" s="7" t="s">
        <v>1</v>
      </c>
      <c r="B11" s="107">
        <f>B12+B23+B30+B34+B42+B51</f>
        <v>5966338.4200000009</v>
      </c>
      <c r="C11" s="107">
        <f>C12+C23+C30+C34+C42+C51</f>
        <v>7454175</v>
      </c>
      <c r="D11" s="107">
        <f>D12+D23+D30+D34+D42+D51</f>
        <v>7454175</v>
      </c>
      <c r="E11" s="107">
        <f>E12+E23+E30+E34+E42+E51</f>
        <v>7122840.3700000001</v>
      </c>
      <c r="F11" s="113">
        <f>IFERROR(E11/B11*100,"-")</f>
        <v>119.38378061363805</v>
      </c>
      <c r="G11" s="113">
        <f>IFERROR(E11/D11*100,"-")</f>
        <v>95.555046266018707</v>
      </c>
      <c r="H11" s="88"/>
      <c r="I11" s="139"/>
      <c r="J11" s="95"/>
      <c r="K11" s="95"/>
      <c r="L11" s="95"/>
      <c r="M11" s="95"/>
      <c r="N11" s="95"/>
      <c r="O11" s="95"/>
    </row>
    <row r="12" spans="1:15" ht="15.75" x14ac:dyDescent="0.25">
      <c r="A12" s="55" t="s">
        <v>2</v>
      </c>
      <c r="B12" s="108">
        <f>B13+B16+B19</f>
        <v>443405.57</v>
      </c>
      <c r="C12" s="108">
        <v>720577</v>
      </c>
      <c r="D12" s="108">
        <v>720577</v>
      </c>
      <c r="E12" s="108">
        <f>E13+E16+E19</f>
        <v>627073.43000000005</v>
      </c>
      <c r="F12" s="114">
        <f t="shared" ref="F12:F63" si="0">IFERROR(E12/B12*100,"-")</f>
        <v>141.4220912921775</v>
      </c>
      <c r="G12" s="114">
        <f t="shared" ref="G12:G63" si="1">IFERROR(E12/D12*100,"-")</f>
        <v>87.023792044431076</v>
      </c>
      <c r="H12" s="88"/>
      <c r="I12" s="139"/>
      <c r="J12" s="95"/>
      <c r="K12" s="95"/>
      <c r="L12" s="95"/>
      <c r="M12" s="95"/>
      <c r="N12" s="95"/>
      <c r="O12" s="95"/>
    </row>
    <row r="13" spans="1:15" x14ac:dyDescent="0.2">
      <c r="A13" s="52" t="s">
        <v>222</v>
      </c>
      <c r="B13" s="108">
        <f>B14+B15</f>
        <v>12591.48</v>
      </c>
      <c r="C13" s="108"/>
      <c r="D13" s="108"/>
      <c r="E13" s="108">
        <f t="shared" ref="E13" si="2">E14+E15</f>
        <v>9235.5300000000007</v>
      </c>
      <c r="F13" s="114">
        <f t="shared" si="0"/>
        <v>73.347453992699826</v>
      </c>
      <c r="G13" s="114" t="str">
        <f t="shared" si="1"/>
        <v>-</v>
      </c>
      <c r="H13" s="88"/>
    </row>
    <row r="14" spans="1:15" x14ac:dyDescent="0.2">
      <c r="A14" s="53" t="s">
        <v>223</v>
      </c>
      <c r="B14" s="23">
        <v>12591.48</v>
      </c>
      <c r="C14" s="109"/>
      <c r="D14" s="109"/>
      <c r="E14" s="23">
        <v>9235.5300000000007</v>
      </c>
      <c r="F14" s="115">
        <f t="shared" si="0"/>
        <v>73.347453992699826</v>
      </c>
      <c r="G14" s="114" t="str">
        <f t="shared" si="1"/>
        <v>-</v>
      </c>
      <c r="H14" s="88"/>
    </row>
    <row r="15" spans="1:15" x14ac:dyDescent="0.2">
      <c r="A15" s="53" t="s">
        <v>224</v>
      </c>
      <c r="B15" s="23">
        <v>0</v>
      </c>
      <c r="C15" s="109"/>
      <c r="D15" s="109"/>
      <c r="E15" s="23">
        <v>0</v>
      </c>
      <c r="F15" s="115" t="str">
        <f t="shared" si="0"/>
        <v>-</v>
      </c>
      <c r="G15" s="114" t="str">
        <f t="shared" si="1"/>
        <v>-</v>
      </c>
      <c r="H15" s="88"/>
    </row>
    <row r="16" spans="1:15" x14ac:dyDescent="0.2">
      <c r="A16" s="52" t="s">
        <v>225</v>
      </c>
      <c r="B16" s="108">
        <f>B17+B18</f>
        <v>119812.65</v>
      </c>
      <c r="C16" s="108"/>
      <c r="D16" s="108"/>
      <c r="E16" s="108">
        <f t="shared" ref="E16" si="3">E17+E18</f>
        <v>197800.13</v>
      </c>
      <c r="F16" s="114">
        <f t="shared" si="0"/>
        <v>165.09119028750305</v>
      </c>
      <c r="G16" s="114" t="str">
        <f t="shared" si="1"/>
        <v>-</v>
      </c>
      <c r="H16" s="88"/>
    </row>
    <row r="17" spans="1:8" x14ac:dyDescent="0.2">
      <c r="A17" s="53" t="s">
        <v>226</v>
      </c>
      <c r="B17" s="109">
        <v>110363.68</v>
      </c>
      <c r="C17" s="109"/>
      <c r="D17" s="109"/>
      <c r="E17" s="109">
        <v>122429.31</v>
      </c>
      <c r="F17" s="115">
        <f t="shared" si="0"/>
        <v>110.93260935119235</v>
      </c>
      <c r="G17" s="114" t="str">
        <f t="shared" si="1"/>
        <v>-</v>
      </c>
      <c r="H17" s="88"/>
    </row>
    <row r="18" spans="1:8" x14ac:dyDescent="0.2">
      <c r="A18" s="53" t="s">
        <v>227</v>
      </c>
      <c r="B18" s="23">
        <v>9448.9699999999993</v>
      </c>
      <c r="C18" s="109"/>
      <c r="D18" s="109"/>
      <c r="E18" s="23">
        <v>75370.820000000007</v>
      </c>
      <c r="F18" s="115">
        <f t="shared" si="0"/>
        <v>797.66175572575651</v>
      </c>
      <c r="G18" s="114" t="str">
        <f t="shared" si="1"/>
        <v>-</v>
      </c>
      <c r="H18" s="88"/>
    </row>
    <row r="19" spans="1:8" x14ac:dyDescent="0.2">
      <c r="A19" s="52" t="s">
        <v>3</v>
      </c>
      <c r="B19" s="108">
        <f>B20+B21</f>
        <v>311001.44</v>
      </c>
      <c r="C19" s="108"/>
      <c r="D19" s="108"/>
      <c r="E19" s="108">
        <f t="shared" ref="E19" si="4">E20+E21</f>
        <v>420037.77</v>
      </c>
      <c r="F19" s="114">
        <f t="shared" si="0"/>
        <v>135.05975084874206</v>
      </c>
      <c r="G19" s="114" t="str">
        <f t="shared" si="1"/>
        <v>-</v>
      </c>
      <c r="H19" s="88"/>
    </row>
    <row r="20" spans="1:8" x14ac:dyDescent="0.2">
      <c r="A20" s="53" t="s">
        <v>4</v>
      </c>
      <c r="B20" s="109">
        <v>256238.12</v>
      </c>
      <c r="C20" s="109"/>
      <c r="D20" s="109"/>
      <c r="E20" s="109">
        <v>420037.77</v>
      </c>
      <c r="F20" s="115">
        <f t="shared" si="0"/>
        <v>163.92477824923162</v>
      </c>
      <c r="G20" s="114" t="str">
        <f t="shared" si="1"/>
        <v>-</v>
      </c>
      <c r="H20" s="88"/>
    </row>
    <row r="21" spans="1:8" x14ac:dyDescent="0.2">
      <c r="A21" s="53" t="s">
        <v>143</v>
      </c>
      <c r="B21" s="23">
        <v>54763.32</v>
      </c>
      <c r="C21" s="109"/>
      <c r="D21" s="109"/>
      <c r="E21" s="23">
        <v>0</v>
      </c>
      <c r="F21" s="115">
        <f t="shared" si="0"/>
        <v>0</v>
      </c>
      <c r="G21" s="114" t="str">
        <f t="shared" si="1"/>
        <v>-</v>
      </c>
      <c r="H21" s="88"/>
    </row>
    <row r="22" spans="1:8" ht="7.5" customHeight="1" x14ac:dyDescent="0.2">
      <c r="A22" s="53"/>
      <c r="B22" s="109"/>
      <c r="C22" s="109"/>
      <c r="D22" s="109"/>
      <c r="E22" s="109"/>
      <c r="F22" s="115"/>
      <c r="G22" s="114"/>
      <c r="H22" s="88"/>
    </row>
    <row r="23" spans="1:8" x14ac:dyDescent="0.2">
      <c r="A23" s="55" t="s">
        <v>5</v>
      </c>
      <c r="B23" s="108">
        <f>B24</f>
        <v>1850.05</v>
      </c>
      <c r="C23" s="108">
        <v>3467</v>
      </c>
      <c r="D23" s="108">
        <v>3467</v>
      </c>
      <c r="E23" s="108">
        <f t="shared" ref="E23" si="5">E24</f>
        <v>3887.38</v>
      </c>
      <c r="F23" s="114">
        <f t="shared" si="0"/>
        <v>210.12296964946896</v>
      </c>
      <c r="G23" s="114">
        <f t="shared" si="1"/>
        <v>112.12518027112779</v>
      </c>
      <c r="H23" s="88"/>
    </row>
    <row r="24" spans="1:8" x14ac:dyDescent="0.2">
      <c r="A24" s="52" t="s">
        <v>6</v>
      </c>
      <c r="B24" s="108">
        <f>SUM(B25:B28)</f>
        <v>1850.05</v>
      </c>
      <c r="C24" s="108"/>
      <c r="D24" s="108"/>
      <c r="E24" s="108">
        <f t="shared" ref="E24" si="6">SUM(E25:E28)</f>
        <v>3887.38</v>
      </c>
      <c r="F24" s="114">
        <f t="shared" si="0"/>
        <v>210.12296964946896</v>
      </c>
      <c r="G24" s="114" t="str">
        <f t="shared" si="1"/>
        <v>-</v>
      </c>
      <c r="H24" s="88"/>
    </row>
    <row r="25" spans="1:8" x14ac:dyDescent="0.2">
      <c r="A25" s="53" t="s">
        <v>7</v>
      </c>
      <c r="B25" s="109">
        <v>1782.07</v>
      </c>
      <c r="C25" s="109"/>
      <c r="D25" s="109"/>
      <c r="E25" s="109">
        <v>3823.57</v>
      </c>
      <c r="F25" s="115">
        <f t="shared" si="0"/>
        <v>214.5577895368869</v>
      </c>
      <c r="G25" s="114" t="str">
        <f t="shared" si="1"/>
        <v>-</v>
      </c>
      <c r="H25" s="88"/>
    </row>
    <row r="26" spans="1:8" x14ac:dyDescent="0.2">
      <c r="A26" s="53" t="s">
        <v>8</v>
      </c>
      <c r="B26" s="23">
        <v>67.98</v>
      </c>
      <c r="C26" s="109"/>
      <c r="D26" s="109"/>
      <c r="E26" s="23">
        <v>63.81</v>
      </c>
      <c r="F26" s="115">
        <f t="shared" si="0"/>
        <v>93.865842894969106</v>
      </c>
      <c r="G26" s="114" t="str">
        <f t="shared" si="1"/>
        <v>-</v>
      </c>
      <c r="H26" s="88"/>
    </row>
    <row r="27" spans="1:8" x14ac:dyDescent="0.2">
      <c r="A27" s="53" t="s">
        <v>228</v>
      </c>
      <c r="B27" s="23">
        <v>0</v>
      </c>
      <c r="C27" s="109"/>
      <c r="D27" s="109"/>
      <c r="E27" s="23">
        <v>0</v>
      </c>
      <c r="F27" s="115" t="str">
        <f t="shared" si="0"/>
        <v>-</v>
      </c>
      <c r="G27" s="114" t="str">
        <f t="shared" si="1"/>
        <v>-</v>
      </c>
      <c r="H27" s="88"/>
    </row>
    <row r="28" spans="1:8" x14ac:dyDescent="0.2">
      <c r="A28" s="53" t="s">
        <v>197</v>
      </c>
      <c r="B28" s="23">
        <v>0</v>
      </c>
      <c r="C28" s="109"/>
      <c r="D28" s="109"/>
      <c r="E28" s="23">
        <v>0</v>
      </c>
      <c r="F28" s="115" t="str">
        <f t="shared" si="0"/>
        <v>-</v>
      </c>
      <c r="G28" s="114" t="str">
        <f t="shared" si="1"/>
        <v>-</v>
      </c>
      <c r="H28" s="88"/>
    </row>
    <row r="29" spans="1:8" ht="7.5" customHeight="1" x14ac:dyDescent="0.2">
      <c r="A29" s="53"/>
      <c r="B29" s="109"/>
      <c r="C29" s="109"/>
      <c r="D29" s="109"/>
      <c r="E29" s="109"/>
      <c r="F29" s="115"/>
      <c r="G29" s="114"/>
      <c r="H29" s="88"/>
    </row>
    <row r="30" spans="1:8" x14ac:dyDescent="0.2">
      <c r="A30" s="55" t="s">
        <v>9</v>
      </c>
      <c r="B30" s="108">
        <f>B31</f>
        <v>187854.29</v>
      </c>
      <c r="C30" s="108">
        <v>210594</v>
      </c>
      <c r="D30" s="108">
        <v>210594</v>
      </c>
      <c r="E30" s="108">
        <f t="shared" ref="E30:E31" si="7">E31</f>
        <v>211752.95999999999</v>
      </c>
      <c r="F30" s="114">
        <f t="shared" si="0"/>
        <v>112.72191867430867</v>
      </c>
      <c r="G30" s="114">
        <f t="shared" si="1"/>
        <v>100.55032906920425</v>
      </c>
      <c r="H30" s="88"/>
    </row>
    <row r="31" spans="1:8" x14ac:dyDescent="0.2">
      <c r="A31" s="52" t="s">
        <v>10</v>
      </c>
      <c r="B31" s="108">
        <f>B32</f>
        <v>187854.29</v>
      </c>
      <c r="C31" s="108"/>
      <c r="D31" s="108"/>
      <c r="E31" s="108">
        <f t="shared" si="7"/>
        <v>211752.95999999999</v>
      </c>
      <c r="F31" s="114">
        <f t="shared" si="0"/>
        <v>112.72191867430867</v>
      </c>
      <c r="G31" s="114" t="str">
        <f t="shared" si="1"/>
        <v>-</v>
      </c>
      <c r="H31" s="88"/>
    </row>
    <row r="32" spans="1:8" x14ac:dyDescent="0.2">
      <c r="A32" s="53" t="s">
        <v>11</v>
      </c>
      <c r="B32" s="109">
        <v>187854.29</v>
      </c>
      <c r="C32" s="109"/>
      <c r="D32" s="109"/>
      <c r="E32" s="109">
        <v>211752.95999999999</v>
      </c>
      <c r="F32" s="115">
        <f t="shared" si="0"/>
        <v>112.72191867430867</v>
      </c>
      <c r="G32" s="114" t="str">
        <f t="shared" si="1"/>
        <v>-</v>
      </c>
      <c r="H32" s="88"/>
    </row>
    <row r="33" spans="1:8" ht="7.5" customHeight="1" x14ac:dyDescent="0.2">
      <c r="A33" s="53"/>
      <c r="B33" s="109"/>
      <c r="C33" s="109"/>
      <c r="D33" s="109"/>
      <c r="E33" s="109"/>
      <c r="F33" s="115"/>
      <c r="G33" s="114"/>
      <c r="H33" s="88"/>
    </row>
    <row r="34" spans="1:8" ht="25.5" x14ac:dyDescent="0.2">
      <c r="A34" s="55" t="s">
        <v>203</v>
      </c>
      <c r="B34" s="108">
        <f>B35+B38</f>
        <v>735152.8600000001</v>
      </c>
      <c r="C34" s="108">
        <v>901847</v>
      </c>
      <c r="D34" s="108">
        <v>901847</v>
      </c>
      <c r="E34" s="108">
        <f t="shared" ref="E34" si="8">E35+E38</f>
        <v>751971.05</v>
      </c>
      <c r="F34" s="114">
        <f t="shared" si="0"/>
        <v>102.28771333352358</v>
      </c>
      <c r="G34" s="114">
        <f t="shared" si="1"/>
        <v>83.381222091995653</v>
      </c>
      <c r="H34" s="88"/>
    </row>
    <row r="35" spans="1:8" x14ac:dyDescent="0.2">
      <c r="A35" s="52" t="s">
        <v>12</v>
      </c>
      <c r="B35" s="108">
        <f>B36+B37</f>
        <v>726924.18</v>
      </c>
      <c r="C35" s="108"/>
      <c r="D35" s="108"/>
      <c r="E35" s="108">
        <f t="shared" ref="E35" si="9">E36+E37</f>
        <v>745721.05</v>
      </c>
      <c r="F35" s="114">
        <f t="shared" si="0"/>
        <v>102.58580888037044</v>
      </c>
      <c r="G35" s="114" t="str">
        <f t="shared" si="1"/>
        <v>-</v>
      </c>
      <c r="H35" s="88"/>
    </row>
    <row r="36" spans="1:8" x14ac:dyDescent="0.2">
      <c r="A36" s="53" t="s">
        <v>229</v>
      </c>
      <c r="B36" s="23">
        <v>0</v>
      </c>
      <c r="C36" s="108"/>
      <c r="D36" s="108"/>
      <c r="E36" s="23">
        <v>0</v>
      </c>
      <c r="F36" s="114" t="str">
        <f t="shared" si="0"/>
        <v>-</v>
      </c>
      <c r="G36" s="114" t="str">
        <f t="shared" si="1"/>
        <v>-</v>
      </c>
      <c r="H36" s="88"/>
    </row>
    <row r="37" spans="1:8" x14ac:dyDescent="0.2">
      <c r="A37" s="53" t="s">
        <v>13</v>
      </c>
      <c r="B37" s="23">
        <v>726924.18</v>
      </c>
      <c r="C37" s="109"/>
      <c r="D37" s="109"/>
      <c r="E37" s="109">
        <v>745721.05</v>
      </c>
      <c r="F37" s="115">
        <f t="shared" si="0"/>
        <v>102.58580888037044</v>
      </c>
      <c r="G37" s="114" t="str">
        <f t="shared" si="1"/>
        <v>-</v>
      </c>
      <c r="H37" s="88"/>
    </row>
    <row r="38" spans="1:8" ht="25.5" x14ac:dyDescent="0.2">
      <c r="A38" s="52" t="s">
        <v>204</v>
      </c>
      <c r="B38" s="108">
        <f>B39+B40</f>
        <v>8228.68</v>
      </c>
      <c r="C38" s="108"/>
      <c r="D38" s="108"/>
      <c r="E38" s="108">
        <f t="shared" ref="E38" si="10">E39+E40</f>
        <v>6250</v>
      </c>
      <c r="F38" s="114">
        <f t="shared" si="0"/>
        <v>75.95385894213895</v>
      </c>
      <c r="G38" s="114" t="str">
        <f t="shared" si="1"/>
        <v>-</v>
      </c>
      <c r="H38" s="88"/>
    </row>
    <row r="39" spans="1:8" x14ac:dyDescent="0.2">
      <c r="A39" s="53" t="s">
        <v>192</v>
      </c>
      <c r="B39" s="109">
        <v>2919.77</v>
      </c>
      <c r="C39" s="109"/>
      <c r="D39" s="109"/>
      <c r="E39" s="23">
        <v>1250</v>
      </c>
      <c r="F39" s="115">
        <f t="shared" si="0"/>
        <v>42.811591323974149</v>
      </c>
      <c r="G39" s="114" t="str">
        <f t="shared" si="1"/>
        <v>-</v>
      </c>
      <c r="H39" s="88"/>
    </row>
    <row r="40" spans="1:8" x14ac:dyDescent="0.2">
      <c r="A40" s="53" t="s">
        <v>205</v>
      </c>
      <c r="B40" s="23">
        <v>5308.91</v>
      </c>
      <c r="C40" s="109"/>
      <c r="D40" s="109"/>
      <c r="E40" s="23">
        <v>5000</v>
      </c>
      <c r="F40" s="115">
        <f t="shared" si="0"/>
        <v>94.181291451540901</v>
      </c>
      <c r="G40" s="114" t="str">
        <f t="shared" si="1"/>
        <v>-</v>
      </c>
      <c r="H40" s="88"/>
    </row>
    <row r="41" spans="1:8" x14ac:dyDescent="0.2">
      <c r="A41" s="53"/>
      <c r="B41" s="109"/>
      <c r="C41" s="109"/>
      <c r="D41" s="109"/>
      <c r="E41" s="109"/>
      <c r="F41" s="115"/>
      <c r="G41" s="114"/>
      <c r="H41" s="88"/>
    </row>
    <row r="42" spans="1:8" x14ac:dyDescent="0.2">
      <c r="A42" s="55" t="s">
        <v>230</v>
      </c>
      <c r="B42" s="110">
        <f>B43+B48</f>
        <v>4590869.04</v>
      </c>
      <c r="C42" s="108">
        <v>5612381</v>
      </c>
      <c r="D42" s="108">
        <v>5612381</v>
      </c>
      <c r="E42" s="110">
        <f t="shared" ref="E42" si="11">E43+E48</f>
        <v>5526147.2599999998</v>
      </c>
      <c r="F42" s="114">
        <f t="shared" si="0"/>
        <v>120.37257460082111</v>
      </c>
      <c r="G42" s="114">
        <f t="shared" si="1"/>
        <v>98.463508803126516</v>
      </c>
      <c r="H42" s="88"/>
    </row>
    <row r="43" spans="1:8" x14ac:dyDescent="0.2">
      <c r="A43" s="52" t="s">
        <v>249</v>
      </c>
      <c r="B43" s="108">
        <f>B44+B45+B46</f>
        <v>225946.74</v>
      </c>
      <c r="C43" s="108"/>
      <c r="D43" s="108"/>
      <c r="E43" s="108">
        <f t="shared" ref="E43" si="12">E44+E45+E46</f>
        <v>434257.5</v>
      </c>
      <c r="F43" s="114">
        <f t="shared" si="0"/>
        <v>192.19462958394533</v>
      </c>
      <c r="G43" s="114" t="str">
        <f t="shared" si="1"/>
        <v>-</v>
      </c>
      <c r="H43" s="88"/>
    </row>
    <row r="44" spans="1:8" x14ac:dyDescent="0.2">
      <c r="A44" s="53" t="s">
        <v>250</v>
      </c>
      <c r="B44" s="109">
        <v>92101.83</v>
      </c>
      <c r="C44" s="108"/>
      <c r="D44" s="108"/>
      <c r="E44" s="109">
        <v>150212.32999999999</v>
      </c>
      <c r="F44" s="115">
        <f t="shared" si="0"/>
        <v>163.0937517745304</v>
      </c>
      <c r="G44" s="114" t="str">
        <f t="shared" si="1"/>
        <v>-</v>
      </c>
      <c r="H44" s="88"/>
    </row>
    <row r="45" spans="1:8" x14ac:dyDescent="0.2">
      <c r="A45" s="53" t="s">
        <v>251</v>
      </c>
      <c r="B45" s="23">
        <v>133844.91</v>
      </c>
      <c r="C45" s="108"/>
      <c r="D45" s="108"/>
      <c r="E45" s="23">
        <v>284045.17</v>
      </c>
      <c r="F45" s="115">
        <f t="shared" si="0"/>
        <v>212.2196279260825</v>
      </c>
      <c r="G45" s="114" t="str">
        <f t="shared" si="1"/>
        <v>-</v>
      </c>
      <c r="H45" s="88"/>
    </row>
    <row r="46" spans="1:8" x14ac:dyDescent="0.2">
      <c r="A46" s="53" t="s">
        <v>252</v>
      </c>
      <c r="B46" s="23">
        <v>0</v>
      </c>
      <c r="C46" s="108"/>
      <c r="D46" s="108"/>
      <c r="E46" s="23">
        <v>0</v>
      </c>
      <c r="F46" s="115" t="str">
        <f t="shared" si="0"/>
        <v>-</v>
      </c>
      <c r="G46" s="114" t="str">
        <f t="shared" si="1"/>
        <v>-</v>
      </c>
      <c r="H46" s="88"/>
    </row>
    <row r="47" spans="1:8" x14ac:dyDescent="0.2">
      <c r="A47" s="53"/>
      <c r="B47" s="108"/>
      <c r="C47" s="108"/>
      <c r="D47" s="108"/>
      <c r="E47" s="108"/>
      <c r="F47" s="115"/>
      <c r="G47" s="114"/>
      <c r="H47" s="88"/>
    </row>
    <row r="48" spans="1:8" x14ac:dyDescent="0.2">
      <c r="A48" s="52" t="s">
        <v>231</v>
      </c>
      <c r="B48" s="108">
        <f>B49</f>
        <v>4364922.3</v>
      </c>
      <c r="C48" s="108"/>
      <c r="D48" s="108"/>
      <c r="E48" s="108">
        <f t="shared" ref="E48" si="13">E49</f>
        <v>5091889.76</v>
      </c>
      <c r="F48" s="115">
        <f t="shared" si="0"/>
        <v>116.65476290379786</v>
      </c>
      <c r="G48" s="114" t="str">
        <f t="shared" si="1"/>
        <v>-</v>
      </c>
      <c r="H48" s="88"/>
    </row>
    <row r="49" spans="1:8" x14ac:dyDescent="0.2">
      <c r="A49" s="53" t="s">
        <v>232</v>
      </c>
      <c r="B49" s="23">
        <v>4364922.3</v>
      </c>
      <c r="C49" s="109"/>
      <c r="D49" s="109"/>
      <c r="E49" s="23">
        <v>5091889.76</v>
      </c>
      <c r="F49" s="115">
        <f t="shared" si="0"/>
        <v>116.65476290379786</v>
      </c>
      <c r="G49" s="114" t="str">
        <f t="shared" si="1"/>
        <v>-</v>
      </c>
      <c r="H49" s="88"/>
    </row>
    <row r="50" spans="1:8" x14ac:dyDescent="0.2">
      <c r="A50" s="53"/>
      <c r="B50" s="109"/>
      <c r="C50" s="109"/>
      <c r="D50" s="109"/>
      <c r="E50" s="109"/>
      <c r="F50" s="115"/>
      <c r="G50" s="114"/>
      <c r="H50" s="88"/>
    </row>
    <row r="51" spans="1:8" x14ac:dyDescent="0.2">
      <c r="A51" s="55" t="s">
        <v>206</v>
      </c>
      <c r="B51" s="108">
        <f>B52</f>
        <v>7206.61</v>
      </c>
      <c r="C51" s="104">
        <v>5309</v>
      </c>
      <c r="D51" s="104">
        <v>5309</v>
      </c>
      <c r="E51" s="108">
        <f t="shared" ref="E51:E52" si="14">E52</f>
        <v>2008.29</v>
      </c>
      <c r="F51" s="114">
        <f t="shared" si="0"/>
        <v>27.867332906872999</v>
      </c>
      <c r="G51" s="114">
        <f t="shared" si="1"/>
        <v>37.828027877189676</v>
      </c>
      <c r="H51" s="88"/>
    </row>
    <row r="52" spans="1:8" x14ac:dyDescent="0.2">
      <c r="A52" s="52" t="s">
        <v>233</v>
      </c>
      <c r="B52" s="108">
        <f>B53</f>
        <v>7206.61</v>
      </c>
      <c r="C52" s="108"/>
      <c r="D52" s="108"/>
      <c r="E52" s="108">
        <f t="shared" si="14"/>
        <v>2008.29</v>
      </c>
      <c r="F52" s="114">
        <f t="shared" si="0"/>
        <v>27.867332906872999</v>
      </c>
      <c r="G52" s="114" t="str">
        <f t="shared" si="1"/>
        <v>-</v>
      </c>
      <c r="H52" s="88"/>
    </row>
    <row r="53" spans="1:8" x14ac:dyDescent="0.2">
      <c r="A53" s="53" t="s">
        <v>234</v>
      </c>
      <c r="B53" s="23">
        <v>7206.61</v>
      </c>
      <c r="C53" s="109"/>
      <c r="D53" s="109"/>
      <c r="E53" s="23">
        <v>2008.29</v>
      </c>
      <c r="F53" s="115">
        <f t="shared" si="0"/>
        <v>27.867332906872999</v>
      </c>
      <c r="G53" s="114" t="str">
        <f t="shared" si="1"/>
        <v>-</v>
      </c>
      <c r="H53" s="88"/>
    </row>
    <row r="54" spans="1:8" x14ac:dyDescent="0.2">
      <c r="A54" s="53"/>
      <c r="B54" s="109"/>
      <c r="C54" s="109"/>
      <c r="D54" s="109"/>
      <c r="E54" s="109"/>
      <c r="F54" s="115"/>
      <c r="G54" s="114"/>
      <c r="H54" s="88"/>
    </row>
    <row r="55" spans="1:8" x14ac:dyDescent="0.2">
      <c r="A55" s="53"/>
      <c r="B55" s="109"/>
      <c r="C55" s="109"/>
      <c r="D55" s="109"/>
      <c r="E55" s="109"/>
      <c r="F55" s="115"/>
      <c r="G55" s="114"/>
      <c r="H55" s="88"/>
    </row>
    <row r="56" spans="1:8" x14ac:dyDescent="0.2">
      <c r="A56" s="53"/>
      <c r="B56" s="109"/>
      <c r="C56" s="109"/>
      <c r="D56" s="109"/>
      <c r="E56" s="109"/>
      <c r="F56" s="115"/>
      <c r="G56" s="114"/>
      <c r="H56" s="88"/>
    </row>
    <row r="57" spans="1:8" x14ac:dyDescent="0.2">
      <c r="A57" s="7" t="s">
        <v>14</v>
      </c>
      <c r="B57" s="107">
        <f>B58</f>
        <v>3039.44</v>
      </c>
      <c r="C57" s="107">
        <f t="shared" ref="C57:E59" si="15">C58</f>
        <v>3300</v>
      </c>
      <c r="D57" s="107">
        <f t="shared" si="15"/>
        <v>3300</v>
      </c>
      <c r="E57" s="107">
        <f t="shared" si="15"/>
        <v>3970.05</v>
      </c>
      <c r="F57" s="113">
        <f t="shared" si="0"/>
        <v>130.6178111757429</v>
      </c>
      <c r="G57" s="113">
        <f t="shared" si="1"/>
        <v>120.30454545454545</v>
      </c>
      <c r="H57" s="88"/>
    </row>
    <row r="58" spans="1:8" x14ac:dyDescent="0.2">
      <c r="A58" s="55" t="s">
        <v>198</v>
      </c>
      <c r="B58" s="108">
        <f>B59+B61+B65</f>
        <v>3039.44</v>
      </c>
      <c r="C58" s="108">
        <v>3300</v>
      </c>
      <c r="D58" s="108">
        <v>3300</v>
      </c>
      <c r="E58" s="108">
        <f>E59+E61+E65</f>
        <v>3970.05</v>
      </c>
      <c r="F58" s="114">
        <f t="shared" si="0"/>
        <v>130.6178111757429</v>
      </c>
      <c r="G58" s="114">
        <f t="shared" si="1"/>
        <v>120.30454545454545</v>
      </c>
      <c r="H58" s="88"/>
    </row>
    <row r="59" spans="1:8" x14ac:dyDescent="0.2">
      <c r="A59" s="52" t="s">
        <v>235</v>
      </c>
      <c r="B59" s="108">
        <f>B60</f>
        <v>1950.98</v>
      </c>
      <c r="C59" s="108"/>
      <c r="D59" s="108"/>
      <c r="E59" s="108">
        <f t="shared" si="15"/>
        <v>1790.05</v>
      </c>
      <c r="F59" s="114">
        <f t="shared" si="0"/>
        <v>91.75132497514069</v>
      </c>
      <c r="G59" s="114" t="str">
        <f t="shared" si="1"/>
        <v>-</v>
      </c>
      <c r="H59" s="88"/>
    </row>
    <row r="60" spans="1:8" x14ac:dyDescent="0.2">
      <c r="A60" s="53" t="s">
        <v>236</v>
      </c>
      <c r="B60" s="23">
        <v>1950.98</v>
      </c>
      <c r="C60" s="108"/>
      <c r="D60" s="108"/>
      <c r="E60" s="23">
        <v>1790.05</v>
      </c>
      <c r="F60" s="114">
        <f t="shared" si="0"/>
        <v>91.75132497514069</v>
      </c>
      <c r="G60" s="114" t="str">
        <f t="shared" si="1"/>
        <v>-</v>
      </c>
      <c r="H60" s="88"/>
    </row>
    <row r="61" spans="1:8" x14ac:dyDescent="0.2">
      <c r="A61" s="52" t="s">
        <v>199</v>
      </c>
      <c r="B61" s="108">
        <f>SUM(B62:B64)</f>
        <v>0</v>
      </c>
      <c r="C61" s="108"/>
      <c r="D61" s="108"/>
      <c r="E61" s="108">
        <f t="shared" ref="E61" si="16">SUM(E62:E64)</f>
        <v>680</v>
      </c>
      <c r="F61" s="114" t="str">
        <f t="shared" si="0"/>
        <v>-</v>
      </c>
      <c r="G61" s="114" t="str">
        <f t="shared" si="1"/>
        <v>-</v>
      </c>
      <c r="H61" s="88"/>
    </row>
    <row r="62" spans="1:8" x14ac:dyDescent="0.2">
      <c r="A62" s="53" t="s">
        <v>200</v>
      </c>
      <c r="B62" s="23">
        <v>0</v>
      </c>
      <c r="C62" s="109"/>
      <c r="D62" s="109"/>
      <c r="E62" s="23">
        <v>680</v>
      </c>
      <c r="F62" s="115" t="str">
        <f t="shared" si="0"/>
        <v>-</v>
      </c>
      <c r="G62" s="114" t="str">
        <f t="shared" si="1"/>
        <v>-</v>
      </c>
      <c r="H62" s="88"/>
    </row>
    <row r="63" spans="1:8" x14ac:dyDescent="0.2">
      <c r="A63" s="53" t="s">
        <v>201</v>
      </c>
      <c r="B63" s="23">
        <v>0</v>
      </c>
      <c r="C63" s="109"/>
      <c r="D63" s="109"/>
      <c r="E63" s="23">
        <v>0</v>
      </c>
      <c r="F63" s="115" t="str">
        <f t="shared" si="0"/>
        <v>-</v>
      </c>
      <c r="G63" s="114" t="str">
        <f t="shared" si="1"/>
        <v>-</v>
      </c>
      <c r="H63" s="88"/>
    </row>
    <row r="64" spans="1:8" x14ac:dyDescent="0.2">
      <c r="A64" s="53" t="s">
        <v>237</v>
      </c>
      <c r="B64" s="23">
        <v>0</v>
      </c>
      <c r="C64" s="109"/>
      <c r="D64" s="109"/>
      <c r="E64" s="23">
        <v>0</v>
      </c>
      <c r="F64" s="115" t="str">
        <f t="shared" ref="F64:F69" si="17">IFERROR(E64/B64*100,"-")</f>
        <v>-</v>
      </c>
      <c r="G64" s="114" t="str">
        <f t="shared" ref="G64:G69" si="18">IFERROR(E64/D64*100,"-")</f>
        <v>-</v>
      </c>
      <c r="H64" s="88"/>
    </row>
    <row r="65" spans="1:8" x14ac:dyDescent="0.2">
      <c r="A65" s="52" t="s">
        <v>254</v>
      </c>
      <c r="B65" s="108">
        <f>B66</f>
        <v>1088.46</v>
      </c>
      <c r="C65" s="108"/>
      <c r="D65" s="108"/>
      <c r="E65" s="108">
        <f t="shared" ref="E65" si="19">E66</f>
        <v>1500</v>
      </c>
      <c r="F65" s="115">
        <f t="shared" si="17"/>
        <v>137.80938206273083</v>
      </c>
      <c r="G65" s="114" t="str">
        <f t="shared" si="18"/>
        <v>-</v>
      </c>
      <c r="H65" s="88"/>
    </row>
    <row r="66" spans="1:8" x14ac:dyDescent="0.2">
      <c r="A66" s="53" t="s">
        <v>255</v>
      </c>
      <c r="B66" s="23">
        <v>1088.46</v>
      </c>
      <c r="C66" s="109"/>
      <c r="D66" s="109"/>
      <c r="E66" s="23">
        <v>1500</v>
      </c>
      <c r="F66" s="115">
        <f t="shared" si="17"/>
        <v>137.80938206273083</v>
      </c>
      <c r="G66" s="114" t="str">
        <f t="shared" si="18"/>
        <v>-</v>
      </c>
      <c r="H66" s="88"/>
    </row>
    <row r="67" spans="1:8" x14ac:dyDescent="0.2">
      <c r="A67" s="53"/>
      <c r="B67" s="109"/>
      <c r="C67" s="109"/>
      <c r="D67" s="109"/>
      <c r="E67" s="109"/>
      <c r="F67" s="115"/>
      <c r="G67" s="114"/>
      <c r="H67" s="88"/>
    </row>
    <row r="68" spans="1:8" x14ac:dyDescent="0.2">
      <c r="A68" s="53"/>
      <c r="B68" s="109"/>
      <c r="C68" s="109"/>
      <c r="D68" s="109"/>
      <c r="E68" s="109"/>
      <c r="F68" s="115"/>
      <c r="G68" s="115"/>
      <c r="H68" s="88"/>
    </row>
    <row r="69" spans="1:8" x14ac:dyDescent="0.2">
      <c r="A69" s="61" t="s">
        <v>15</v>
      </c>
      <c r="B69" s="111">
        <f>B11+B57</f>
        <v>5969377.8600000013</v>
      </c>
      <c r="C69" s="111">
        <f>C11+C57</f>
        <v>7457475</v>
      </c>
      <c r="D69" s="111">
        <f>D11+D57</f>
        <v>7457475</v>
      </c>
      <c r="E69" s="111">
        <f>E11+E57</f>
        <v>7126810.4199999999</v>
      </c>
      <c r="F69" s="100">
        <f t="shared" si="17"/>
        <v>119.38950066732747</v>
      </c>
      <c r="G69" s="100">
        <f t="shared" si="18"/>
        <v>95.565998142803025</v>
      </c>
      <c r="H69" s="88"/>
    </row>
    <row r="70" spans="1:8" x14ac:dyDescent="0.2">
      <c r="A70" s="55"/>
      <c r="B70" s="112"/>
      <c r="C70" s="112"/>
      <c r="D70" s="112"/>
      <c r="E70" s="112"/>
      <c r="F70" s="116"/>
      <c r="G70" s="117"/>
      <c r="H70" s="88"/>
    </row>
    <row r="71" spans="1:8" x14ac:dyDescent="0.2">
      <c r="A71" s="55"/>
      <c r="B71" s="112"/>
      <c r="C71" s="112"/>
      <c r="D71" s="112"/>
      <c r="E71" s="112"/>
      <c r="F71" s="116"/>
      <c r="G71" s="117"/>
      <c r="H71" s="88"/>
    </row>
    <row r="72" spans="1:8" x14ac:dyDescent="0.2">
      <c r="A72" s="55"/>
      <c r="B72" s="112"/>
      <c r="C72" s="112"/>
      <c r="D72" s="112"/>
      <c r="E72" s="112"/>
      <c r="F72" s="116"/>
      <c r="G72" s="117"/>
      <c r="H72" s="88"/>
    </row>
    <row r="73" spans="1:8" x14ac:dyDescent="0.2">
      <c r="A73" s="7" t="s">
        <v>16</v>
      </c>
      <c r="B73" s="107">
        <f>B74+B87+B131+B136+B121</f>
        <v>5582267.6799999997</v>
      </c>
      <c r="C73" s="107">
        <f>C74+C87+C121+C131+C136</f>
        <v>6964460</v>
      </c>
      <c r="D73" s="107">
        <f>D74+D87+D121+D131+D136</f>
        <v>6964460</v>
      </c>
      <c r="E73" s="107">
        <f>E74+E87+E131+E136+E121</f>
        <v>6599297.0300000003</v>
      </c>
      <c r="F73" s="113">
        <f t="shared" ref="F73:F132" si="20">IFERROR(E73/B73*100,"-")</f>
        <v>118.21892836926804</v>
      </c>
      <c r="G73" s="113">
        <f t="shared" ref="G73:G132" si="21">IFERROR(E73/D73*100,"-")</f>
        <v>94.756765492227686</v>
      </c>
      <c r="H73" s="88"/>
    </row>
    <row r="74" spans="1:8" s="5" customFormat="1" x14ac:dyDescent="0.2">
      <c r="A74" s="55" t="s">
        <v>17</v>
      </c>
      <c r="B74" s="108">
        <f>B75+B80+B82</f>
        <v>3956295.38</v>
      </c>
      <c r="C74" s="108">
        <v>4999697</v>
      </c>
      <c r="D74" s="108">
        <v>4999697</v>
      </c>
      <c r="E74" s="108">
        <f t="shared" ref="E74" si="22">E75+E80+E82</f>
        <v>4808313.67</v>
      </c>
      <c r="F74" s="114">
        <f t="shared" si="20"/>
        <v>121.53576030513678</v>
      </c>
      <c r="G74" s="114">
        <f t="shared" si="21"/>
        <v>96.172101429346611</v>
      </c>
      <c r="H74" s="88"/>
    </row>
    <row r="75" spans="1:8" s="5" customFormat="1" x14ac:dyDescent="0.2">
      <c r="A75" s="52" t="s">
        <v>18</v>
      </c>
      <c r="B75" s="108">
        <f>SUM(B76:B79)</f>
        <v>3382533.67</v>
      </c>
      <c r="C75" s="108"/>
      <c r="D75" s="108"/>
      <c r="E75" s="108">
        <f t="shared" ref="E75" si="23">SUM(E76:E79)</f>
        <v>4087173.59</v>
      </c>
      <c r="F75" s="114">
        <f t="shared" si="20"/>
        <v>120.83171931885013</v>
      </c>
      <c r="G75" s="114" t="str">
        <f t="shared" si="21"/>
        <v>-</v>
      </c>
      <c r="H75" s="88"/>
    </row>
    <row r="76" spans="1:8" s="5" customFormat="1" x14ac:dyDescent="0.2">
      <c r="A76" s="53" t="s">
        <v>19</v>
      </c>
      <c r="B76" s="109">
        <v>2999544.13</v>
      </c>
      <c r="C76" s="109"/>
      <c r="D76" s="109"/>
      <c r="E76" s="109">
        <v>3672297.17</v>
      </c>
      <c r="F76" s="115">
        <f t="shared" si="20"/>
        <v>122.42850949487448</v>
      </c>
      <c r="G76" s="114" t="str">
        <f t="shared" si="21"/>
        <v>-</v>
      </c>
      <c r="H76" s="88"/>
    </row>
    <row r="77" spans="1:8" s="5" customFormat="1" x14ac:dyDescent="0.2">
      <c r="A77" s="53" t="s">
        <v>238</v>
      </c>
      <c r="B77" s="23">
        <v>0</v>
      </c>
      <c r="C77" s="109"/>
      <c r="D77" s="109"/>
      <c r="E77" s="23">
        <v>0</v>
      </c>
      <c r="F77" s="115" t="str">
        <f t="shared" si="20"/>
        <v>-</v>
      </c>
      <c r="G77" s="114" t="str">
        <f t="shared" si="21"/>
        <v>-</v>
      </c>
      <c r="H77" s="88"/>
    </row>
    <row r="78" spans="1:8" x14ac:dyDescent="0.2">
      <c r="A78" s="53" t="s">
        <v>144</v>
      </c>
      <c r="B78" s="109">
        <v>92143.679999999993</v>
      </c>
      <c r="C78" s="109"/>
      <c r="D78" s="109"/>
      <c r="E78" s="109">
        <v>76528.42</v>
      </c>
      <c r="F78" s="115">
        <f t="shared" si="20"/>
        <v>83.053357539008644</v>
      </c>
      <c r="G78" s="114" t="str">
        <f t="shared" si="21"/>
        <v>-</v>
      </c>
      <c r="H78" s="88"/>
    </row>
    <row r="79" spans="1:8" x14ac:dyDescent="0.2">
      <c r="A79" s="53" t="s">
        <v>239</v>
      </c>
      <c r="B79" s="109">
        <v>290845.86</v>
      </c>
      <c r="C79" s="109"/>
      <c r="D79" s="109"/>
      <c r="E79" s="109">
        <v>338348</v>
      </c>
      <c r="F79" s="115">
        <f t="shared" si="20"/>
        <v>116.33241057651638</v>
      </c>
      <c r="G79" s="114" t="str">
        <f t="shared" si="21"/>
        <v>-</v>
      </c>
      <c r="H79" s="88"/>
    </row>
    <row r="80" spans="1:8" x14ac:dyDescent="0.2">
      <c r="A80" s="52" t="s">
        <v>20</v>
      </c>
      <c r="B80" s="108">
        <f>SUM(B81)</f>
        <v>149583.75</v>
      </c>
      <c r="C80" s="108"/>
      <c r="D80" s="108"/>
      <c r="E80" s="108">
        <f>SUM(E81)</f>
        <v>197783.32</v>
      </c>
      <c r="F80" s="114">
        <f t="shared" si="20"/>
        <v>132.22246400427855</v>
      </c>
      <c r="G80" s="114" t="str">
        <f t="shared" si="21"/>
        <v>-</v>
      </c>
      <c r="H80" s="88"/>
    </row>
    <row r="81" spans="1:8" x14ac:dyDescent="0.2">
      <c r="A81" s="53" t="s">
        <v>21</v>
      </c>
      <c r="B81" s="109">
        <v>149583.75</v>
      </c>
      <c r="C81" s="109"/>
      <c r="D81" s="109"/>
      <c r="E81" s="109">
        <v>197783.32</v>
      </c>
      <c r="F81" s="115">
        <f t="shared" si="20"/>
        <v>132.22246400427855</v>
      </c>
      <c r="G81" s="114" t="str">
        <f t="shared" si="21"/>
        <v>-</v>
      </c>
      <c r="H81" s="88"/>
    </row>
    <row r="82" spans="1:8" x14ac:dyDescent="0.2">
      <c r="A82" s="52" t="s">
        <v>22</v>
      </c>
      <c r="B82" s="108">
        <f>SUM(B83:B85)</f>
        <v>424177.96</v>
      </c>
      <c r="C82" s="108"/>
      <c r="D82" s="108"/>
      <c r="E82" s="108">
        <f t="shared" ref="E82" si="24">SUM(E83:E85)</f>
        <v>523356.76000000007</v>
      </c>
      <c r="F82" s="114">
        <f t="shared" si="20"/>
        <v>123.38141283908293</v>
      </c>
      <c r="G82" s="114" t="str">
        <f t="shared" si="21"/>
        <v>-</v>
      </c>
      <c r="H82" s="88"/>
    </row>
    <row r="83" spans="1:8" x14ac:dyDescent="0.2">
      <c r="A83" s="53" t="s">
        <v>145</v>
      </c>
      <c r="B83" s="23">
        <v>0</v>
      </c>
      <c r="C83" s="109"/>
      <c r="D83" s="109"/>
      <c r="E83" s="23">
        <v>60.33</v>
      </c>
      <c r="F83" s="115" t="str">
        <f t="shared" si="20"/>
        <v>-</v>
      </c>
      <c r="G83" s="114" t="str">
        <f t="shared" si="21"/>
        <v>-</v>
      </c>
      <c r="H83" s="88"/>
    </row>
    <row r="84" spans="1:8" x14ac:dyDescent="0.2">
      <c r="A84" s="53" t="s">
        <v>23</v>
      </c>
      <c r="B84" s="109">
        <v>424043.15</v>
      </c>
      <c r="C84" s="109"/>
      <c r="D84" s="109"/>
      <c r="E84" s="109">
        <v>523286.15</v>
      </c>
      <c r="F84" s="115">
        <f t="shared" si="20"/>
        <v>123.4039861273552</v>
      </c>
      <c r="G84" s="114" t="str">
        <f t="shared" si="21"/>
        <v>-</v>
      </c>
      <c r="H84" s="88"/>
    </row>
    <row r="85" spans="1:8" x14ac:dyDescent="0.2">
      <c r="A85" s="53" t="s">
        <v>207</v>
      </c>
      <c r="B85" s="109">
        <v>134.81</v>
      </c>
      <c r="C85" s="109"/>
      <c r="D85" s="109"/>
      <c r="E85" s="109">
        <v>10.28</v>
      </c>
      <c r="F85" s="115">
        <f t="shared" si="20"/>
        <v>7.6255470662413751</v>
      </c>
      <c r="G85" s="114" t="str">
        <f t="shared" si="21"/>
        <v>-</v>
      </c>
      <c r="H85" s="88"/>
    </row>
    <row r="86" spans="1:8" ht="5.25" customHeight="1" x14ac:dyDescent="0.2">
      <c r="A86" s="53"/>
      <c r="B86" s="109"/>
      <c r="C86" s="109"/>
      <c r="D86" s="109"/>
      <c r="E86" s="109"/>
      <c r="F86" s="115"/>
      <c r="G86" s="114"/>
      <c r="H86" s="88"/>
    </row>
    <row r="87" spans="1:8" x14ac:dyDescent="0.2">
      <c r="A87" s="55" t="s">
        <v>24</v>
      </c>
      <c r="B87" s="108">
        <f>B88+B93+B100+B110+B112</f>
        <v>1609347.2199999997</v>
      </c>
      <c r="C87" s="108">
        <v>1945983</v>
      </c>
      <c r="D87" s="108">
        <v>1945983</v>
      </c>
      <c r="E87" s="108">
        <f t="shared" ref="E87" si="25">E88+E93+E100+E110+E112</f>
        <v>1780057.5899999999</v>
      </c>
      <c r="F87" s="114">
        <f t="shared" si="20"/>
        <v>110.60742938991129</v>
      </c>
      <c r="G87" s="114">
        <f t="shared" si="21"/>
        <v>91.47343990158187</v>
      </c>
      <c r="H87" s="88"/>
    </row>
    <row r="88" spans="1:8" x14ac:dyDescent="0.2">
      <c r="A88" s="52" t="s">
        <v>25</v>
      </c>
      <c r="B88" s="108">
        <f>SUM(B89:B92)</f>
        <v>248542.88</v>
      </c>
      <c r="C88" s="108"/>
      <c r="D88" s="108"/>
      <c r="E88" s="108">
        <f t="shared" ref="E88" si="26">SUM(E89:E92)</f>
        <v>269512.85000000003</v>
      </c>
      <c r="F88" s="114">
        <f t="shared" si="20"/>
        <v>108.43716384070228</v>
      </c>
      <c r="G88" s="114" t="str">
        <f t="shared" si="21"/>
        <v>-</v>
      </c>
      <c r="H88" s="88"/>
    </row>
    <row r="89" spans="1:8" x14ac:dyDescent="0.2">
      <c r="A89" s="53" t="s">
        <v>26</v>
      </c>
      <c r="B89" s="109">
        <v>3211.84</v>
      </c>
      <c r="C89" s="109"/>
      <c r="D89" s="109"/>
      <c r="E89" s="109">
        <v>4295.3500000000004</v>
      </c>
      <c r="F89" s="115">
        <f t="shared" si="20"/>
        <v>133.73486848659959</v>
      </c>
      <c r="G89" s="114" t="str">
        <f t="shared" si="21"/>
        <v>-</v>
      </c>
      <c r="H89" s="88"/>
    </row>
    <row r="90" spans="1:8" x14ac:dyDescent="0.2">
      <c r="A90" s="53" t="s">
        <v>27</v>
      </c>
      <c r="B90" s="109">
        <v>235186.32</v>
      </c>
      <c r="C90" s="109"/>
      <c r="D90" s="109"/>
      <c r="E90" s="109">
        <v>236911.42</v>
      </c>
      <c r="F90" s="115">
        <f t="shared" si="20"/>
        <v>100.73350354731517</v>
      </c>
      <c r="G90" s="114" t="str">
        <f t="shared" si="21"/>
        <v>-</v>
      </c>
      <c r="H90" s="88"/>
    </row>
    <row r="91" spans="1:8" x14ac:dyDescent="0.2">
      <c r="A91" s="53" t="s">
        <v>28</v>
      </c>
      <c r="B91" s="109">
        <v>10144.719999999999</v>
      </c>
      <c r="C91" s="109"/>
      <c r="D91" s="109"/>
      <c r="E91" s="109">
        <v>28306.080000000002</v>
      </c>
      <c r="F91" s="115">
        <f t="shared" si="20"/>
        <v>279.02278229463212</v>
      </c>
      <c r="G91" s="114" t="str">
        <f t="shared" si="21"/>
        <v>-</v>
      </c>
      <c r="H91" s="88"/>
    </row>
    <row r="92" spans="1:8" x14ac:dyDescent="0.2">
      <c r="A92" s="53" t="s">
        <v>29</v>
      </c>
      <c r="B92" s="109">
        <v>0</v>
      </c>
      <c r="C92" s="109"/>
      <c r="D92" s="109"/>
      <c r="E92" s="109">
        <v>0</v>
      </c>
      <c r="F92" s="115" t="str">
        <f t="shared" si="20"/>
        <v>-</v>
      </c>
      <c r="G92" s="114" t="str">
        <f t="shared" si="21"/>
        <v>-</v>
      </c>
      <c r="H92" s="88"/>
    </row>
    <row r="93" spans="1:8" x14ac:dyDescent="0.2">
      <c r="A93" s="52" t="s">
        <v>30</v>
      </c>
      <c r="B93" s="108">
        <f>SUM(B94:B99)</f>
        <v>682201.65999999992</v>
      </c>
      <c r="C93" s="108"/>
      <c r="D93" s="108"/>
      <c r="E93" s="108">
        <f t="shared" ref="E93" si="27">SUM(E94:E99)</f>
        <v>647453.07999999996</v>
      </c>
      <c r="F93" s="114">
        <f t="shared" si="20"/>
        <v>94.906406413610895</v>
      </c>
      <c r="G93" s="114" t="str">
        <f t="shared" si="21"/>
        <v>-</v>
      </c>
      <c r="H93" s="88"/>
    </row>
    <row r="94" spans="1:8" x14ac:dyDescent="0.2">
      <c r="A94" s="53" t="s">
        <v>31</v>
      </c>
      <c r="B94" s="109">
        <v>47439.81</v>
      </c>
      <c r="C94" s="109"/>
      <c r="D94" s="109"/>
      <c r="E94" s="109">
        <v>60507.6</v>
      </c>
      <c r="F94" s="115">
        <f t="shared" si="20"/>
        <v>127.54604202672819</v>
      </c>
      <c r="G94" s="114" t="str">
        <f t="shared" si="21"/>
        <v>-</v>
      </c>
      <c r="H94" s="88"/>
    </row>
    <row r="95" spans="1:8" x14ac:dyDescent="0.2">
      <c r="A95" s="53" t="s">
        <v>32</v>
      </c>
      <c r="B95" s="109">
        <v>227773.47</v>
      </c>
      <c r="C95" s="109"/>
      <c r="D95" s="109"/>
      <c r="E95" s="109">
        <v>240168.84</v>
      </c>
      <c r="F95" s="115">
        <f t="shared" si="20"/>
        <v>105.44197267574664</v>
      </c>
      <c r="G95" s="114" t="str">
        <f t="shared" si="21"/>
        <v>-</v>
      </c>
      <c r="H95" s="88"/>
    </row>
    <row r="96" spans="1:8" x14ac:dyDescent="0.2">
      <c r="A96" s="53" t="s">
        <v>33</v>
      </c>
      <c r="B96" s="109">
        <v>370853.1</v>
      </c>
      <c r="C96" s="109"/>
      <c r="D96" s="109"/>
      <c r="E96" s="109">
        <v>294834.69</v>
      </c>
      <c r="F96" s="115">
        <f t="shared" si="20"/>
        <v>79.501746109173695</v>
      </c>
      <c r="G96" s="114" t="str">
        <f t="shared" si="21"/>
        <v>-</v>
      </c>
      <c r="H96" s="88"/>
    </row>
    <row r="97" spans="1:8" x14ac:dyDescent="0.2">
      <c r="A97" s="53" t="s">
        <v>34</v>
      </c>
      <c r="B97" s="109">
        <v>14132.86</v>
      </c>
      <c r="C97" s="109"/>
      <c r="D97" s="109"/>
      <c r="E97" s="109">
        <v>20860.52</v>
      </c>
      <c r="F97" s="115">
        <f t="shared" si="20"/>
        <v>147.60296217467661</v>
      </c>
      <c r="G97" s="114" t="str">
        <f t="shared" si="21"/>
        <v>-</v>
      </c>
      <c r="H97" s="88"/>
    </row>
    <row r="98" spans="1:8" x14ac:dyDescent="0.2">
      <c r="A98" s="53" t="s">
        <v>35</v>
      </c>
      <c r="B98" s="109">
        <v>13992.1</v>
      </c>
      <c r="C98" s="109"/>
      <c r="D98" s="109"/>
      <c r="E98" s="109">
        <v>27839.57</v>
      </c>
      <c r="F98" s="115">
        <f t="shared" si="20"/>
        <v>198.96634529484493</v>
      </c>
      <c r="G98" s="114" t="str">
        <f t="shared" si="21"/>
        <v>-</v>
      </c>
      <c r="H98" s="88"/>
    </row>
    <row r="99" spans="1:8" x14ac:dyDescent="0.2">
      <c r="A99" s="53" t="s">
        <v>36</v>
      </c>
      <c r="B99" s="109">
        <v>8010.32</v>
      </c>
      <c r="C99" s="109"/>
      <c r="D99" s="109"/>
      <c r="E99" s="109">
        <v>3241.86</v>
      </c>
      <c r="F99" s="115">
        <f t="shared" si="20"/>
        <v>40.47104235536159</v>
      </c>
      <c r="G99" s="114" t="str">
        <f t="shared" si="21"/>
        <v>-</v>
      </c>
      <c r="H99" s="88"/>
    </row>
    <row r="100" spans="1:8" x14ac:dyDescent="0.2">
      <c r="A100" s="52" t="s">
        <v>37</v>
      </c>
      <c r="B100" s="108">
        <f>SUM(B101:B109)</f>
        <v>627631.76</v>
      </c>
      <c r="C100" s="108"/>
      <c r="D100" s="108"/>
      <c r="E100" s="108">
        <f t="shared" ref="E100" si="28">SUM(E101:E109)</f>
        <v>819568.65999999992</v>
      </c>
      <c r="F100" s="114">
        <f t="shared" si="20"/>
        <v>130.58113247806324</v>
      </c>
      <c r="G100" s="114" t="str">
        <f t="shared" si="21"/>
        <v>-</v>
      </c>
      <c r="H100" s="88"/>
    </row>
    <row r="101" spans="1:8" x14ac:dyDescent="0.2">
      <c r="A101" s="53" t="s">
        <v>38</v>
      </c>
      <c r="B101" s="109">
        <v>27777.119999999999</v>
      </c>
      <c r="C101" s="109"/>
      <c r="D101" s="109"/>
      <c r="E101" s="109">
        <v>20643.41</v>
      </c>
      <c r="F101" s="115">
        <f t="shared" si="20"/>
        <v>74.318035851088965</v>
      </c>
      <c r="G101" s="114" t="str">
        <f t="shared" si="21"/>
        <v>-</v>
      </c>
      <c r="H101" s="88"/>
    </row>
    <row r="102" spans="1:8" x14ac:dyDescent="0.2">
      <c r="A102" s="53" t="s">
        <v>39</v>
      </c>
      <c r="B102" s="109">
        <v>95147.4</v>
      </c>
      <c r="C102" s="109"/>
      <c r="D102" s="109"/>
      <c r="E102" s="109">
        <v>225839.79</v>
      </c>
      <c r="F102" s="115">
        <f t="shared" si="20"/>
        <v>237.35781534755552</v>
      </c>
      <c r="G102" s="114" t="str">
        <f t="shared" si="21"/>
        <v>-</v>
      </c>
      <c r="H102" s="88"/>
    </row>
    <row r="103" spans="1:8" x14ac:dyDescent="0.2">
      <c r="A103" s="53" t="s">
        <v>40</v>
      </c>
      <c r="B103" s="109">
        <v>2709.54</v>
      </c>
      <c r="C103" s="109"/>
      <c r="D103" s="109"/>
      <c r="E103" s="109">
        <v>24776.75</v>
      </c>
      <c r="F103" s="115">
        <f t="shared" si="20"/>
        <v>914.42643400724853</v>
      </c>
      <c r="G103" s="114" t="str">
        <f t="shared" si="21"/>
        <v>-</v>
      </c>
      <c r="H103" s="88"/>
    </row>
    <row r="104" spans="1:8" x14ac:dyDescent="0.2">
      <c r="A104" s="53" t="s">
        <v>41</v>
      </c>
      <c r="B104" s="109">
        <v>81255.31</v>
      </c>
      <c r="C104" s="109"/>
      <c r="D104" s="109"/>
      <c r="E104" s="109">
        <v>86838.21</v>
      </c>
      <c r="F104" s="115">
        <f t="shared" si="20"/>
        <v>106.87081250443818</v>
      </c>
      <c r="G104" s="114" t="str">
        <f t="shared" si="21"/>
        <v>-</v>
      </c>
      <c r="H104" s="88"/>
    </row>
    <row r="105" spans="1:8" x14ac:dyDescent="0.2">
      <c r="A105" s="53" t="s">
        <v>42</v>
      </c>
      <c r="B105" s="109">
        <v>31730.15</v>
      </c>
      <c r="C105" s="109"/>
      <c r="D105" s="109"/>
      <c r="E105" s="109">
        <v>28749.79</v>
      </c>
      <c r="F105" s="115">
        <f t="shared" si="20"/>
        <v>90.607167000471151</v>
      </c>
      <c r="G105" s="114" t="str">
        <f t="shared" si="21"/>
        <v>-</v>
      </c>
      <c r="H105" s="88"/>
    </row>
    <row r="106" spans="1:8" x14ac:dyDescent="0.2">
      <c r="A106" s="53" t="s">
        <v>43</v>
      </c>
      <c r="B106" s="109">
        <v>162692.94</v>
      </c>
      <c r="C106" s="109"/>
      <c r="D106" s="109"/>
      <c r="E106" s="109">
        <v>231547.53</v>
      </c>
      <c r="F106" s="115">
        <f t="shared" si="20"/>
        <v>142.32180572801744</v>
      </c>
      <c r="G106" s="114" t="str">
        <f t="shared" si="21"/>
        <v>-</v>
      </c>
      <c r="H106" s="88"/>
    </row>
    <row r="107" spans="1:8" x14ac:dyDescent="0.2">
      <c r="A107" s="53" t="s">
        <v>44</v>
      </c>
      <c r="B107" s="109">
        <v>89127.71</v>
      </c>
      <c r="C107" s="109"/>
      <c r="D107" s="109"/>
      <c r="E107" s="109">
        <v>61137.49</v>
      </c>
      <c r="F107" s="115">
        <f t="shared" si="20"/>
        <v>68.595378474326324</v>
      </c>
      <c r="G107" s="114" t="str">
        <f t="shared" si="21"/>
        <v>-</v>
      </c>
      <c r="H107" s="88"/>
    </row>
    <row r="108" spans="1:8" x14ac:dyDescent="0.2">
      <c r="A108" s="53" t="s">
        <v>45</v>
      </c>
      <c r="B108" s="109">
        <v>65641.45</v>
      </c>
      <c r="C108" s="109"/>
      <c r="D108" s="109"/>
      <c r="E108" s="109">
        <v>64897.72</v>
      </c>
      <c r="F108" s="115">
        <f t="shared" si="20"/>
        <v>98.866981152914818</v>
      </c>
      <c r="G108" s="114" t="str">
        <f t="shared" si="21"/>
        <v>-</v>
      </c>
      <c r="H108" s="88"/>
    </row>
    <row r="109" spans="1:8" x14ac:dyDescent="0.2">
      <c r="A109" s="53" t="s">
        <v>46</v>
      </c>
      <c r="B109" s="109">
        <v>71550.14</v>
      </c>
      <c r="C109" s="109"/>
      <c r="D109" s="109"/>
      <c r="E109" s="109">
        <v>75137.97</v>
      </c>
      <c r="F109" s="115">
        <f t="shared" si="20"/>
        <v>105.0144276447258</v>
      </c>
      <c r="G109" s="114" t="str">
        <f t="shared" si="21"/>
        <v>-</v>
      </c>
      <c r="H109" s="88"/>
    </row>
    <row r="110" spans="1:8" x14ac:dyDescent="0.2">
      <c r="A110" s="102" t="s">
        <v>47</v>
      </c>
      <c r="B110" s="108">
        <f>B111</f>
        <v>0</v>
      </c>
      <c r="C110" s="108"/>
      <c r="D110" s="108"/>
      <c r="E110" s="108">
        <f t="shared" ref="E110" si="29">E111</f>
        <v>0</v>
      </c>
      <c r="F110" s="114" t="str">
        <f t="shared" si="20"/>
        <v>-</v>
      </c>
      <c r="G110" s="114" t="str">
        <f t="shared" si="21"/>
        <v>-</v>
      </c>
      <c r="H110" s="88"/>
    </row>
    <row r="111" spans="1:8" x14ac:dyDescent="0.2">
      <c r="A111" s="53" t="s">
        <v>48</v>
      </c>
      <c r="B111" s="23">
        <v>0</v>
      </c>
      <c r="C111" s="109"/>
      <c r="D111" s="109"/>
      <c r="E111" s="23">
        <v>0</v>
      </c>
      <c r="F111" s="115" t="str">
        <f t="shared" si="20"/>
        <v>-</v>
      </c>
      <c r="G111" s="114" t="str">
        <f t="shared" si="21"/>
        <v>-</v>
      </c>
      <c r="H111" s="88"/>
    </row>
    <row r="112" spans="1:8" x14ac:dyDescent="0.2">
      <c r="A112" s="52" t="s">
        <v>49</v>
      </c>
      <c r="B112" s="108">
        <f>SUM(B113:B119)</f>
        <v>50970.92</v>
      </c>
      <c r="C112" s="108"/>
      <c r="D112" s="108"/>
      <c r="E112" s="108">
        <f t="shared" ref="E112" si="30">SUM(E113:E119)</f>
        <v>43523</v>
      </c>
      <c r="F112" s="114">
        <f t="shared" si="20"/>
        <v>85.387903534015081</v>
      </c>
      <c r="G112" s="114" t="str">
        <f t="shared" si="21"/>
        <v>-</v>
      </c>
      <c r="H112" s="88"/>
    </row>
    <row r="113" spans="1:8" x14ac:dyDescent="0.2">
      <c r="A113" s="53" t="s">
        <v>50</v>
      </c>
      <c r="B113" s="23">
        <v>9015.66</v>
      </c>
      <c r="C113" s="109"/>
      <c r="D113" s="109"/>
      <c r="E113" s="23">
        <v>8720.89</v>
      </c>
      <c r="F113" s="115">
        <f t="shared" si="20"/>
        <v>96.730466765605613</v>
      </c>
      <c r="G113" s="114" t="str">
        <f t="shared" si="21"/>
        <v>-</v>
      </c>
      <c r="H113" s="88"/>
    </row>
    <row r="114" spans="1:8" x14ac:dyDescent="0.2">
      <c r="A114" s="53" t="s">
        <v>51</v>
      </c>
      <c r="B114" s="109">
        <v>13259.46</v>
      </c>
      <c r="C114" s="109"/>
      <c r="D114" s="109"/>
      <c r="E114" s="109">
        <v>16514.88</v>
      </c>
      <c r="F114" s="115">
        <f t="shared" si="20"/>
        <v>124.55167857514562</v>
      </c>
      <c r="G114" s="114" t="str">
        <f t="shared" si="21"/>
        <v>-</v>
      </c>
      <c r="H114" s="88"/>
    </row>
    <row r="115" spans="1:8" x14ac:dyDescent="0.2">
      <c r="A115" s="53" t="s">
        <v>52</v>
      </c>
      <c r="B115" s="109">
        <v>1332.68</v>
      </c>
      <c r="C115" s="109"/>
      <c r="D115" s="109"/>
      <c r="E115" s="109">
        <v>2622.98</v>
      </c>
      <c r="F115" s="115">
        <f t="shared" si="20"/>
        <v>196.81994177146802</v>
      </c>
      <c r="G115" s="114" t="str">
        <f t="shared" si="21"/>
        <v>-</v>
      </c>
      <c r="H115" s="88"/>
    </row>
    <row r="116" spans="1:8" x14ac:dyDescent="0.2">
      <c r="A116" s="53" t="s">
        <v>53</v>
      </c>
      <c r="B116" s="109">
        <v>1970.14</v>
      </c>
      <c r="C116" s="109"/>
      <c r="D116" s="109"/>
      <c r="E116" s="109">
        <v>2103.6</v>
      </c>
      <c r="F116" s="115">
        <f t="shared" si="20"/>
        <v>106.77413787852639</v>
      </c>
      <c r="G116" s="114" t="str">
        <f t="shared" si="21"/>
        <v>-</v>
      </c>
      <c r="H116" s="88"/>
    </row>
    <row r="117" spans="1:8" x14ac:dyDescent="0.2">
      <c r="A117" s="53" t="s">
        <v>54</v>
      </c>
      <c r="B117" s="109">
        <v>10769.79</v>
      </c>
      <c r="C117" s="109"/>
      <c r="D117" s="109"/>
      <c r="E117" s="109">
        <v>2537.73</v>
      </c>
      <c r="F117" s="115">
        <f t="shared" si="20"/>
        <v>23.563412099957379</v>
      </c>
      <c r="G117" s="114" t="str">
        <f t="shared" si="21"/>
        <v>-</v>
      </c>
      <c r="H117" s="88"/>
    </row>
    <row r="118" spans="1:8" x14ac:dyDescent="0.2">
      <c r="A118" s="53" t="s">
        <v>240</v>
      </c>
      <c r="B118" s="109">
        <v>4981.24</v>
      </c>
      <c r="C118" s="109"/>
      <c r="D118" s="109"/>
      <c r="E118" s="109">
        <v>2070.4699999999998</v>
      </c>
      <c r="F118" s="115">
        <f t="shared" si="20"/>
        <v>41.56535320522601</v>
      </c>
      <c r="G118" s="114" t="str">
        <f t="shared" si="21"/>
        <v>-</v>
      </c>
      <c r="H118" s="88"/>
    </row>
    <row r="119" spans="1:8" x14ac:dyDescent="0.2">
      <c r="A119" s="53" t="s">
        <v>55</v>
      </c>
      <c r="B119" s="109">
        <v>9641.9500000000007</v>
      </c>
      <c r="C119" s="109"/>
      <c r="D119" s="109"/>
      <c r="E119" s="109">
        <v>8952.4500000000007</v>
      </c>
      <c r="F119" s="115">
        <f t="shared" si="20"/>
        <v>92.848956901871503</v>
      </c>
      <c r="G119" s="114" t="str">
        <f t="shared" si="21"/>
        <v>-</v>
      </c>
      <c r="H119" s="88"/>
    </row>
    <row r="120" spans="1:8" ht="5.25" customHeight="1" x14ac:dyDescent="0.2">
      <c r="A120" s="53"/>
      <c r="B120" s="109"/>
      <c r="C120" s="109"/>
      <c r="D120" s="109"/>
      <c r="E120" s="109"/>
      <c r="F120" s="115"/>
      <c r="G120" s="114"/>
      <c r="H120" s="88"/>
    </row>
    <row r="121" spans="1:8" x14ac:dyDescent="0.2">
      <c r="A121" s="55" t="s">
        <v>56</v>
      </c>
      <c r="B121" s="108">
        <f>B122+B125</f>
        <v>11819.93</v>
      </c>
      <c r="C121" s="108">
        <v>14427</v>
      </c>
      <c r="D121" s="108">
        <v>14427</v>
      </c>
      <c r="E121" s="108">
        <f>E122+E125</f>
        <v>9343.8299999999981</v>
      </c>
      <c r="F121" s="114">
        <f t="shared" si="20"/>
        <v>79.051483384419356</v>
      </c>
      <c r="G121" s="114">
        <f t="shared" si="21"/>
        <v>64.766271574131835</v>
      </c>
      <c r="H121" s="88"/>
    </row>
    <row r="122" spans="1:8" x14ac:dyDescent="0.2">
      <c r="A122" s="52" t="s">
        <v>57</v>
      </c>
      <c r="B122" s="108">
        <f>B123+B124</f>
        <v>4976.12</v>
      </c>
      <c r="C122" s="108"/>
      <c r="D122" s="108"/>
      <c r="E122" s="108">
        <f t="shared" ref="E122" si="31">E123+E124</f>
        <v>4462.28</v>
      </c>
      <c r="F122" s="114">
        <f t="shared" si="20"/>
        <v>89.673882462641572</v>
      </c>
      <c r="G122" s="114" t="str">
        <f t="shared" si="21"/>
        <v>-</v>
      </c>
      <c r="H122" s="88"/>
    </row>
    <row r="123" spans="1:8" x14ac:dyDescent="0.2">
      <c r="A123" s="53" t="s">
        <v>214</v>
      </c>
      <c r="B123" s="23">
        <v>0</v>
      </c>
      <c r="C123" s="109"/>
      <c r="D123" s="109"/>
      <c r="E123" s="23">
        <v>0</v>
      </c>
      <c r="F123" s="115" t="str">
        <f t="shared" si="20"/>
        <v>-</v>
      </c>
      <c r="G123" s="114" t="str">
        <f t="shared" si="21"/>
        <v>-</v>
      </c>
      <c r="H123" s="88"/>
    </row>
    <row r="124" spans="1:8" x14ac:dyDescent="0.2">
      <c r="A124" s="53" t="s">
        <v>213</v>
      </c>
      <c r="B124" s="23">
        <v>4976.12</v>
      </c>
      <c r="C124" s="109"/>
      <c r="D124" s="109"/>
      <c r="E124" s="23">
        <v>4462.28</v>
      </c>
      <c r="F124" s="115">
        <f t="shared" si="20"/>
        <v>89.673882462641572</v>
      </c>
      <c r="G124" s="114" t="str">
        <f t="shared" si="21"/>
        <v>-</v>
      </c>
      <c r="H124" s="88"/>
    </row>
    <row r="125" spans="1:8" x14ac:dyDescent="0.2">
      <c r="A125" s="52" t="s">
        <v>58</v>
      </c>
      <c r="B125" s="108">
        <f>SUM(B126:B129)</f>
        <v>6843.8099999999995</v>
      </c>
      <c r="C125" s="108"/>
      <c r="D125" s="108"/>
      <c r="E125" s="108">
        <f t="shared" ref="E125" si="32">SUM(E126:E129)</f>
        <v>4881.5499999999993</v>
      </c>
      <c r="F125" s="114">
        <f t="shared" si="20"/>
        <v>71.327959133874259</v>
      </c>
      <c r="G125" s="114" t="str">
        <f t="shared" si="21"/>
        <v>-</v>
      </c>
      <c r="H125" s="88"/>
    </row>
    <row r="126" spans="1:8" x14ac:dyDescent="0.2">
      <c r="A126" s="53" t="s">
        <v>59</v>
      </c>
      <c r="B126" s="109">
        <v>4349.66</v>
      </c>
      <c r="C126" s="109"/>
      <c r="D126" s="109"/>
      <c r="E126" s="109">
        <v>4491.3999999999996</v>
      </c>
      <c r="F126" s="115">
        <f t="shared" si="20"/>
        <v>103.25864550332669</v>
      </c>
      <c r="G126" s="114" t="str">
        <f t="shared" si="21"/>
        <v>-</v>
      </c>
      <c r="H126" s="88"/>
    </row>
    <row r="127" spans="1:8" x14ac:dyDescent="0.2">
      <c r="A127" s="53" t="s">
        <v>60</v>
      </c>
      <c r="B127" s="23">
        <v>0</v>
      </c>
      <c r="C127" s="109"/>
      <c r="D127" s="109"/>
      <c r="E127" s="23">
        <v>0</v>
      </c>
      <c r="F127" s="115" t="str">
        <f t="shared" si="20"/>
        <v>-</v>
      </c>
      <c r="G127" s="114" t="str">
        <f t="shared" si="21"/>
        <v>-</v>
      </c>
      <c r="H127" s="88"/>
    </row>
    <row r="128" spans="1:8" x14ac:dyDescent="0.2">
      <c r="A128" s="53" t="s">
        <v>61</v>
      </c>
      <c r="B128" s="109">
        <v>2494.15</v>
      </c>
      <c r="C128" s="109"/>
      <c r="D128" s="109"/>
      <c r="E128" s="109">
        <v>390.15</v>
      </c>
      <c r="F128" s="115">
        <f t="shared" si="20"/>
        <v>15.642603692640778</v>
      </c>
      <c r="G128" s="114" t="str">
        <f t="shared" si="21"/>
        <v>-</v>
      </c>
      <c r="H128" s="88"/>
    </row>
    <row r="129" spans="1:8" x14ac:dyDescent="0.2">
      <c r="A129" s="53" t="s">
        <v>62</v>
      </c>
      <c r="B129" s="23">
        <v>0</v>
      </c>
      <c r="C129" s="109"/>
      <c r="D129" s="109"/>
      <c r="E129" s="23">
        <v>0</v>
      </c>
      <c r="F129" s="115" t="str">
        <f t="shared" si="20"/>
        <v>-</v>
      </c>
      <c r="G129" s="114" t="str">
        <f t="shared" si="21"/>
        <v>-</v>
      </c>
      <c r="H129" s="88"/>
    </row>
    <row r="130" spans="1:8" ht="5.25" customHeight="1" x14ac:dyDescent="0.2">
      <c r="A130" s="53"/>
      <c r="B130" s="109"/>
      <c r="C130" s="109"/>
      <c r="D130" s="109"/>
      <c r="E130" s="109"/>
      <c r="F130" s="115"/>
      <c r="G130" s="114"/>
      <c r="H130" s="88"/>
    </row>
    <row r="131" spans="1:8" x14ac:dyDescent="0.2">
      <c r="A131" s="55" t="s">
        <v>63</v>
      </c>
      <c r="B131" s="108">
        <f>B132</f>
        <v>0</v>
      </c>
      <c r="C131" s="108">
        <v>2760</v>
      </c>
      <c r="D131" s="108">
        <v>2760</v>
      </c>
      <c r="E131" s="108">
        <f t="shared" ref="E131" si="33">E132</f>
        <v>0</v>
      </c>
      <c r="F131" s="114" t="str">
        <f t="shared" si="20"/>
        <v>-</v>
      </c>
      <c r="G131" s="114">
        <f t="shared" si="21"/>
        <v>0</v>
      </c>
      <c r="H131" s="88"/>
    </row>
    <row r="132" spans="1:8" x14ac:dyDescent="0.2">
      <c r="A132" s="52" t="s">
        <v>64</v>
      </c>
      <c r="B132" s="108">
        <f>B133+B134</f>
        <v>0</v>
      </c>
      <c r="C132" s="108"/>
      <c r="D132" s="108"/>
      <c r="E132" s="108">
        <f t="shared" ref="E132" si="34">E133+E134</f>
        <v>0</v>
      </c>
      <c r="F132" s="114" t="str">
        <f t="shared" si="20"/>
        <v>-</v>
      </c>
      <c r="G132" s="114" t="str">
        <f t="shared" si="21"/>
        <v>-</v>
      </c>
      <c r="H132" s="88"/>
    </row>
    <row r="133" spans="1:8" x14ac:dyDescent="0.2">
      <c r="A133" s="53" t="s">
        <v>65</v>
      </c>
      <c r="B133" s="23">
        <v>0</v>
      </c>
      <c r="C133" s="109"/>
      <c r="D133" s="109"/>
      <c r="E133" s="23">
        <v>0</v>
      </c>
      <c r="F133" s="115" t="str">
        <f t="shared" ref="F133:F183" si="35">IFERROR(E133/B133*100,"-")</f>
        <v>-</v>
      </c>
      <c r="G133" s="114" t="str">
        <f t="shared" ref="G133:G183" si="36">IFERROR(E133/D133*100,"-")</f>
        <v>-</v>
      </c>
      <c r="H133" s="88"/>
    </row>
    <row r="134" spans="1:8" x14ac:dyDescent="0.2">
      <c r="A134" s="53" t="s">
        <v>66</v>
      </c>
      <c r="B134" s="109">
        <v>0</v>
      </c>
      <c r="C134" s="109"/>
      <c r="D134" s="109"/>
      <c r="E134" s="109">
        <v>0</v>
      </c>
      <c r="F134" s="115" t="str">
        <f t="shared" si="35"/>
        <v>-</v>
      </c>
      <c r="G134" s="114" t="str">
        <f t="shared" si="36"/>
        <v>-</v>
      </c>
      <c r="H134" s="88"/>
    </row>
    <row r="135" spans="1:8" ht="7.5" customHeight="1" x14ac:dyDescent="0.2">
      <c r="A135" s="53"/>
      <c r="B135" s="109"/>
      <c r="C135" s="109"/>
      <c r="D135" s="109"/>
      <c r="E135" s="109"/>
      <c r="F135" s="115"/>
      <c r="G135" s="114"/>
      <c r="H135" s="88"/>
    </row>
    <row r="136" spans="1:8" x14ac:dyDescent="0.2">
      <c r="A136" s="55" t="s">
        <v>67</v>
      </c>
      <c r="B136" s="108">
        <f>B137+B140</f>
        <v>4805.1499999999996</v>
      </c>
      <c r="C136" s="104">
        <v>1593</v>
      </c>
      <c r="D136" s="104">
        <v>1593</v>
      </c>
      <c r="E136" s="108">
        <f t="shared" ref="E136" si="37">E137+E140</f>
        <v>1581.94</v>
      </c>
      <c r="F136" s="114">
        <f t="shared" si="35"/>
        <v>32.921761027231206</v>
      </c>
      <c r="G136" s="114">
        <f t="shared" si="36"/>
        <v>99.305712492153177</v>
      </c>
      <c r="H136" s="88"/>
    </row>
    <row r="137" spans="1:8" x14ac:dyDescent="0.2">
      <c r="A137" s="52" t="s">
        <v>68</v>
      </c>
      <c r="B137" s="108">
        <f>B138+B139</f>
        <v>0</v>
      </c>
      <c r="C137" s="108"/>
      <c r="D137" s="108"/>
      <c r="E137" s="108">
        <f t="shared" ref="E137" si="38">E138+E139</f>
        <v>12.7</v>
      </c>
      <c r="F137" s="114" t="str">
        <f t="shared" si="35"/>
        <v>-</v>
      </c>
      <c r="G137" s="114" t="str">
        <f t="shared" si="36"/>
        <v>-</v>
      </c>
      <c r="H137" s="88"/>
    </row>
    <row r="138" spans="1:8" x14ac:dyDescent="0.2">
      <c r="A138" s="53" t="s">
        <v>69</v>
      </c>
      <c r="B138" s="23">
        <v>0</v>
      </c>
      <c r="C138" s="109"/>
      <c r="D138" s="109"/>
      <c r="E138" s="23">
        <v>12.7</v>
      </c>
      <c r="F138" s="115" t="str">
        <f t="shared" si="35"/>
        <v>-</v>
      </c>
      <c r="G138" s="114" t="str">
        <f t="shared" si="36"/>
        <v>-</v>
      </c>
      <c r="H138" s="88"/>
    </row>
    <row r="139" spans="1:8" x14ac:dyDescent="0.2">
      <c r="A139" s="53" t="s">
        <v>146</v>
      </c>
      <c r="B139" s="23">
        <v>0</v>
      </c>
      <c r="C139" s="109"/>
      <c r="D139" s="109"/>
      <c r="E139" s="23">
        <v>0</v>
      </c>
      <c r="F139" s="115" t="str">
        <f t="shared" si="35"/>
        <v>-</v>
      </c>
      <c r="G139" s="114" t="str">
        <f t="shared" si="36"/>
        <v>-</v>
      </c>
      <c r="H139" s="88"/>
    </row>
    <row r="140" spans="1:8" x14ac:dyDescent="0.2">
      <c r="A140" s="52" t="s">
        <v>70</v>
      </c>
      <c r="B140" s="108">
        <f>B141+B142</f>
        <v>4805.1499999999996</v>
      </c>
      <c r="C140" s="108"/>
      <c r="D140" s="108"/>
      <c r="E140" s="108">
        <f t="shared" ref="E140" si="39">E141</f>
        <v>1569.24</v>
      </c>
      <c r="F140" s="114">
        <f t="shared" si="35"/>
        <v>32.657461265517206</v>
      </c>
      <c r="G140" s="114" t="str">
        <f t="shared" si="36"/>
        <v>-</v>
      </c>
      <c r="H140" s="88"/>
    </row>
    <row r="141" spans="1:8" x14ac:dyDescent="0.2">
      <c r="A141" s="53" t="s">
        <v>71</v>
      </c>
      <c r="B141" s="23">
        <v>1569.23</v>
      </c>
      <c r="C141" s="109"/>
      <c r="D141" s="109"/>
      <c r="E141" s="23">
        <v>1569.24</v>
      </c>
      <c r="F141" s="115">
        <f t="shared" si="35"/>
        <v>100.00063725521433</v>
      </c>
      <c r="G141" s="114" t="str">
        <f t="shared" si="36"/>
        <v>-</v>
      </c>
      <c r="H141" s="88"/>
    </row>
    <row r="142" spans="1:8" x14ac:dyDescent="0.2">
      <c r="A142" s="53" t="s">
        <v>286</v>
      </c>
      <c r="B142" s="109">
        <v>3235.92</v>
      </c>
      <c r="C142" s="109"/>
      <c r="D142" s="109"/>
      <c r="E142" s="109">
        <v>0</v>
      </c>
      <c r="F142" s="115"/>
      <c r="G142" s="114"/>
      <c r="H142" s="88"/>
    </row>
    <row r="143" spans="1:8" x14ac:dyDescent="0.2">
      <c r="A143" s="52"/>
      <c r="B143" s="109"/>
      <c r="C143" s="109"/>
      <c r="D143" s="109"/>
      <c r="E143" s="109"/>
      <c r="F143" s="115"/>
      <c r="G143" s="114"/>
      <c r="H143" s="88"/>
    </row>
    <row r="144" spans="1:8" x14ac:dyDescent="0.2">
      <c r="A144" s="7" t="s">
        <v>72</v>
      </c>
      <c r="B144" s="107">
        <f>B145+B150+B177+B173</f>
        <v>238730.00999999998</v>
      </c>
      <c r="C144" s="107">
        <f>C145+C150+C177</f>
        <v>368893</v>
      </c>
      <c r="D144" s="107">
        <f>D145+D150+D177</f>
        <v>368893</v>
      </c>
      <c r="E144" s="107">
        <f>E145+E150+E177</f>
        <v>385507.2</v>
      </c>
      <c r="F144" s="113">
        <f t="shared" si="35"/>
        <v>161.48250485977863</v>
      </c>
      <c r="G144" s="113">
        <f t="shared" si="36"/>
        <v>104.50379920464744</v>
      </c>
      <c r="H144" s="88"/>
    </row>
    <row r="145" spans="1:8" x14ac:dyDescent="0.2">
      <c r="A145" s="55" t="s">
        <v>73</v>
      </c>
      <c r="B145" s="108">
        <f>B146</f>
        <v>0</v>
      </c>
      <c r="C145" s="104">
        <v>0</v>
      </c>
      <c r="D145" s="104">
        <v>0</v>
      </c>
      <c r="E145" s="108">
        <f t="shared" ref="E145" si="40">E146</f>
        <v>0</v>
      </c>
      <c r="F145" s="114" t="str">
        <f t="shared" si="35"/>
        <v>-</v>
      </c>
      <c r="G145" s="114" t="str">
        <f t="shared" si="36"/>
        <v>-</v>
      </c>
      <c r="H145" s="88"/>
    </row>
    <row r="146" spans="1:8" x14ac:dyDescent="0.2">
      <c r="A146" s="52" t="s">
        <v>74</v>
      </c>
      <c r="B146" s="108">
        <f>B147+B148</f>
        <v>0</v>
      </c>
      <c r="C146" s="108"/>
      <c r="D146" s="108"/>
      <c r="E146" s="108">
        <f t="shared" ref="E146" si="41">E147+E148</f>
        <v>0</v>
      </c>
      <c r="F146" s="114" t="str">
        <f t="shared" si="35"/>
        <v>-</v>
      </c>
      <c r="G146" s="114" t="str">
        <f t="shared" si="36"/>
        <v>-</v>
      </c>
      <c r="H146" s="88"/>
    </row>
    <row r="147" spans="1:8" x14ac:dyDescent="0.2">
      <c r="A147" s="53" t="s">
        <v>75</v>
      </c>
      <c r="B147" s="23">
        <v>0</v>
      </c>
      <c r="C147" s="109"/>
      <c r="D147" s="109"/>
      <c r="E147" s="23">
        <v>0</v>
      </c>
      <c r="F147" s="115" t="str">
        <f t="shared" si="35"/>
        <v>-</v>
      </c>
      <c r="G147" s="114" t="str">
        <f t="shared" si="36"/>
        <v>-</v>
      </c>
      <c r="H147" s="88"/>
    </row>
    <row r="148" spans="1:8" x14ac:dyDescent="0.2">
      <c r="A148" s="53" t="s">
        <v>208</v>
      </c>
      <c r="B148" s="23">
        <v>0</v>
      </c>
      <c r="C148" s="109"/>
      <c r="D148" s="109"/>
      <c r="E148" s="23">
        <v>0</v>
      </c>
      <c r="F148" s="115" t="str">
        <f t="shared" si="35"/>
        <v>-</v>
      </c>
      <c r="G148" s="114" t="str">
        <f t="shared" si="36"/>
        <v>-</v>
      </c>
      <c r="H148" s="71"/>
    </row>
    <row r="149" spans="1:8" x14ac:dyDescent="0.2">
      <c r="A149" s="53"/>
      <c r="B149" s="109"/>
      <c r="C149" s="109"/>
      <c r="D149" s="109"/>
      <c r="E149" s="109"/>
      <c r="F149" s="115"/>
      <c r="G149" s="114"/>
      <c r="H149" s="71"/>
    </row>
    <row r="150" spans="1:8" x14ac:dyDescent="0.2">
      <c r="A150" s="55" t="s">
        <v>76</v>
      </c>
      <c r="B150" s="108">
        <f>B151+B155+B163+B165+B168+B170</f>
        <v>180640.25</v>
      </c>
      <c r="C150" s="108">
        <v>291705</v>
      </c>
      <c r="D150" s="108">
        <v>291705</v>
      </c>
      <c r="E150" s="108">
        <f t="shared" ref="E150" si="42">E151+E155+E163+E165+E168+E170</f>
        <v>303932.2</v>
      </c>
      <c r="F150" s="114">
        <f t="shared" si="35"/>
        <v>168.25275651467487</v>
      </c>
      <c r="G150" s="114">
        <f t="shared" si="36"/>
        <v>104.19163195694281</v>
      </c>
      <c r="H150" s="71"/>
    </row>
    <row r="151" spans="1:8" x14ac:dyDescent="0.2">
      <c r="A151" s="52" t="s">
        <v>77</v>
      </c>
      <c r="B151" s="108">
        <f>SUM(B152:B154)</f>
        <v>11453.2</v>
      </c>
      <c r="C151" s="108"/>
      <c r="D151" s="108"/>
      <c r="E151" s="108">
        <f t="shared" ref="E151" si="43">SUM(E152:E154)</f>
        <v>11917.75</v>
      </c>
      <c r="F151" s="114">
        <f t="shared" si="35"/>
        <v>104.05607166556069</v>
      </c>
      <c r="G151" s="114" t="str">
        <f t="shared" si="36"/>
        <v>-</v>
      </c>
      <c r="H151" s="71"/>
    </row>
    <row r="152" spans="1:8" x14ac:dyDescent="0.2">
      <c r="A152" s="53" t="s">
        <v>78</v>
      </c>
      <c r="B152" s="23">
        <v>4817.76</v>
      </c>
      <c r="C152" s="109"/>
      <c r="D152" s="109"/>
      <c r="E152" s="23">
        <v>0</v>
      </c>
      <c r="F152" s="115">
        <f t="shared" si="35"/>
        <v>0</v>
      </c>
      <c r="G152" s="114" t="str">
        <f t="shared" si="36"/>
        <v>-</v>
      </c>
      <c r="H152" s="71"/>
    </row>
    <row r="153" spans="1:8" x14ac:dyDescent="0.2">
      <c r="A153" s="53" t="s">
        <v>241</v>
      </c>
      <c r="B153" s="23">
        <v>6635.44</v>
      </c>
      <c r="C153" s="109"/>
      <c r="D153" s="109"/>
      <c r="E153" s="23">
        <v>11917.75</v>
      </c>
      <c r="F153" s="115">
        <f t="shared" si="35"/>
        <v>179.60753167838155</v>
      </c>
      <c r="G153" s="114" t="str">
        <f t="shared" si="36"/>
        <v>-</v>
      </c>
      <c r="H153" s="71"/>
    </row>
    <row r="154" spans="1:8" x14ac:dyDescent="0.2">
      <c r="A154" s="53" t="s">
        <v>202</v>
      </c>
      <c r="B154" s="23">
        <v>0</v>
      </c>
      <c r="C154" s="109"/>
      <c r="D154" s="109"/>
      <c r="E154" s="23">
        <v>0</v>
      </c>
      <c r="F154" s="115" t="str">
        <f t="shared" si="35"/>
        <v>-</v>
      </c>
      <c r="G154" s="114" t="str">
        <f t="shared" si="36"/>
        <v>-</v>
      </c>
      <c r="H154" s="71"/>
    </row>
    <row r="155" spans="1:8" x14ac:dyDescent="0.2">
      <c r="A155" s="52" t="s">
        <v>79</v>
      </c>
      <c r="B155" s="108">
        <f>SUM(B156:B162)</f>
        <v>166191.66</v>
      </c>
      <c r="C155" s="108"/>
      <c r="D155" s="108"/>
      <c r="E155" s="108">
        <f t="shared" ref="E155" si="44">SUM(E156:E162)</f>
        <v>264850.7</v>
      </c>
      <c r="F155" s="114">
        <f t="shared" si="35"/>
        <v>159.36461552884182</v>
      </c>
      <c r="G155" s="114" t="str">
        <f t="shared" si="36"/>
        <v>-</v>
      </c>
      <c r="H155" s="71"/>
    </row>
    <row r="156" spans="1:8" x14ac:dyDescent="0.2">
      <c r="A156" s="53" t="s">
        <v>80</v>
      </c>
      <c r="B156" s="109">
        <v>28073.200000000001</v>
      </c>
      <c r="C156" s="109"/>
      <c r="D156" s="109"/>
      <c r="E156" s="109">
        <v>53384.34</v>
      </c>
      <c r="F156" s="115">
        <f t="shared" si="35"/>
        <v>190.16122137839645</v>
      </c>
      <c r="G156" s="114" t="str">
        <f t="shared" si="36"/>
        <v>-</v>
      </c>
      <c r="H156" s="71"/>
    </row>
    <row r="157" spans="1:8" x14ac:dyDescent="0.2">
      <c r="A157" s="53" t="s">
        <v>81</v>
      </c>
      <c r="B157" s="23">
        <v>446.91</v>
      </c>
      <c r="C157" s="109"/>
      <c r="D157" s="109"/>
      <c r="E157" s="23">
        <v>650.32000000000005</v>
      </c>
      <c r="F157" s="115">
        <f t="shared" si="35"/>
        <v>145.51475688617396</v>
      </c>
      <c r="G157" s="114" t="str">
        <f t="shared" si="36"/>
        <v>-</v>
      </c>
      <c r="H157" s="71"/>
    </row>
    <row r="158" spans="1:8" x14ac:dyDescent="0.2">
      <c r="A158" s="53" t="s">
        <v>82</v>
      </c>
      <c r="B158" s="23">
        <v>13495.39</v>
      </c>
      <c r="C158" s="109"/>
      <c r="D158" s="109"/>
      <c r="E158" s="23">
        <v>10912.24</v>
      </c>
      <c r="F158" s="115">
        <f t="shared" si="35"/>
        <v>80.859019265097203</v>
      </c>
      <c r="G158" s="114" t="str">
        <f t="shared" si="36"/>
        <v>-</v>
      </c>
      <c r="H158" s="71"/>
    </row>
    <row r="159" spans="1:8" x14ac:dyDescent="0.2">
      <c r="A159" s="53" t="s">
        <v>83</v>
      </c>
      <c r="B159" s="23">
        <v>119652.75</v>
      </c>
      <c r="C159" s="109"/>
      <c r="D159" s="109"/>
      <c r="E159" s="23">
        <v>192463.48</v>
      </c>
      <c r="F159" s="115">
        <f t="shared" si="35"/>
        <v>160.85169793423054</v>
      </c>
      <c r="G159" s="114" t="str">
        <f t="shared" si="36"/>
        <v>-</v>
      </c>
      <c r="H159" s="71"/>
    </row>
    <row r="160" spans="1:8" x14ac:dyDescent="0.2">
      <c r="A160" s="53" t="s">
        <v>157</v>
      </c>
      <c r="B160" s="23">
        <v>0</v>
      </c>
      <c r="C160" s="109"/>
      <c r="D160" s="109"/>
      <c r="E160" s="23">
        <v>0</v>
      </c>
      <c r="F160" s="115" t="str">
        <f t="shared" si="35"/>
        <v>-</v>
      </c>
      <c r="G160" s="114" t="str">
        <f t="shared" si="36"/>
        <v>-</v>
      </c>
      <c r="H160" s="71"/>
    </row>
    <row r="161" spans="1:8" x14ac:dyDescent="0.2">
      <c r="A161" s="53" t="s">
        <v>158</v>
      </c>
      <c r="B161" s="109">
        <v>0</v>
      </c>
      <c r="C161" s="109"/>
      <c r="D161" s="109"/>
      <c r="E161" s="109">
        <v>0</v>
      </c>
      <c r="F161" s="115" t="str">
        <f t="shared" si="35"/>
        <v>-</v>
      </c>
      <c r="G161" s="114" t="str">
        <f t="shared" si="36"/>
        <v>-</v>
      </c>
      <c r="H161" s="71"/>
    </row>
    <row r="162" spans="1:8" x14ac:dyDescent="0.2">
      <c r="A162" s="53" t="s">
        <v>84</v>
      </c>
      <c r="B162" s="109">
        <v>4523.41</v>
      </c>
      <c r="C162" s="109"/>
      <c r="D162" s="109"/>
      <c r="E162" s="109">
        <v>7440.32</v>
      </c>
      <c r="F162" s="115">
        <f t="shared" si="35"/>
        <v>164.48475818022243</v>
      </c>
      <c r="G162" s="114" t="str">
        <f t="shared" si="36"/>
        <v>-</v>
      </c>
      <c r="H162" s="71"/>
    </row>
    <row r="163" spans="1:8" x14ac:dyDescent="0.2">
      <c r="A163" s="52" t="s">
        <v>85</v>
      </c>
      <c r="B163" s="108">
        <f>B164</f>
        <v>962.24</v>
      </c>
      <c r="C163" s="108"/>
      <c r="D163" s="108"/>
      <c r="E163" s="108">
        <f t="shared" ref="E163" si="45">E164</f>
        <v>26215</v>
      </c>
      <c r="F163" s="114">
        <f t="shared" si="35"/>
        <v>2724.3722979714003</v>
      </c>
      <c r="G163" s="114" t="str">
        <f t="shared" si="36"/>
        <v>-</v>
      </c>
      <c r="H163" s="71"/>
    </row>
    <row r="164" spans="1:8" x14ac:dyDescent="0.2">
      <c r="A164" s="53" t="s">
        <v>86</v>
      </c>
      <c r="B164" s="23">
        <v>962.24</v>
      </c>
      <c r="C164" s="109"/>
      <c r="D164" s="109"/>
      <c r="E164" s="23">
        <v>26215</v>
      </c>
      <c r="F164" s="115">
        <f t="shared" si="35"/>
        <v>2724.3722979714003</v>
      </c>
      <c r="G164" s="114" t="str">
        <f t="shared" si="36"/>
        <v>-</v>
      </c>
      <c r="H164" s="71"/>
    </row>
    <row r="165" spans="1:8" x14ac:dyDescent="0.2">
      <c r="A165" s="52" t="s">
        <v>87</v>
      </c>
      <c r="B165" s="108">
        <f>B166+B167</f>
        <v>0</v>
      </c>
      <c r="C165" s="108"/>
      <c r="D165" s="108"/>
      <c r="E165" s="108">
        <f>E167</f>
        <v>0</v>
      </c>
      <c r="F165" s="114" t="str">
        <f t="shared" si="35"/>
        <v>-</v>
      </c>
      <c r="G165" s="114" t="str">
        <f t="shared" si="36"/>
        <v>-</v>
      </c>
      <c r="H165" s="71"/>
    </row>
    <row r="166" spans="1:8" x14ac:dyDescent="0.2">
      <c r="A166" s="53" t="s">
        <v>88</v>
      </c>
      <c r="B166" s="109">
        <v>0</v>
      </c>
      <c r="C166" s="109"/>
      <c r="D166" s="109"/>
      <c r="E166" s="109">
        <v>0</v>
      </c>
      <c r="F166" s="115" t="str">
        <f>IFERROR(E167/B166*100,"-")</f>
        <v>-</v>
      </c>
      <c r="G166" s="114" t="str">
        <f>IFERROR(E167/D166*100,"-")</f>
        <v>-</v>
      </c>
      <c r="H166" s="71"/>
    </row>
    <row r="167" spans="1:8" x14ac:dyDescent="0.2">
      <c r="A167" s="53" t="s">
        <v>89</v>
      </c>
      <c r="B167" s="23">
        <v>0</v>
      </c>
      <c r="C167" s="109"/>
      <c r="D167" s="109"/>
      <c r="E167" s="109">
        <v>0</v>
      </c>
      <c r="F167" s="115" t="str">
        <f>IFERROR(#REF!/B167*100,"-")</f>
        <v>-</v>
      </c>
      <c r="G167" s="114" t="str">
        <f>IFERROR(#REF!/D167*100,"-")</f>
        <v>-</v>
      </c>
      <c r="H167" s="71"/>
    </row>
    <row r="168" spans="1:8" x14ac:dyDescent="0.2">
      <c r="A168" s="52" t="s">
        <v>242</v>
      </c>
      <c r="B168" s="108">
        <f>B169</f>
        <v>0</v>
      </c>
      <c r="C168" s="108"/>
      <c r="D168" s="108"/>
      <c r="E168" s="108">
        <f t="shared" ref="E168" si="46">E169</f>
        <v>0</v>
      </c>
      <c r="F168" s="115" t="str">
        <f t="shared" si="35"/>
        <v>-</v>
      </c>
      <c r="G168" s="114" t="str">
        <f t="shared" si="36"/>
        <v>-</v>
      </c>
      <c r="H168" s="71"/>
    </row>
    <row r="169" spans="1:8" x14ac:dyDescent="0.2">
      <c r="A169" s="53" t="s">
        <v>243</v>
      </c>
      <c r="B169" s="23">
        <v>0</v>
      </c>
      <c r="C169" s="109"/>
      <c r="D169" s="109"/>
      <c r="E169" s="23">
        <v>0</v>
      </c>
      <c r="F169" s="115" t="str">
        <f t="shared" si="35"/>
        <v>-</v>
      </c>
      <c r="G169" s="114" t="str">
        <f t="shared" si="36"/>
        <v>-</v>
      </c>
      <c r="H169" s="71"/>
    </row>
    <row r="170" spans="1:8" x14ac:dyDescent="0.2">
      <c r="A170" s="52" t="s">
        <v>90</v>
      </c>
      <c r="B170" s="108">
        <f>B171</f>
        <v>2033.15</v>
      </c>
      <c r="C170" s="108"/>
      <c r="D170" s="108"/>
      <c r="E170" s="108">
        <f t="shared" ref="E170" si="47">E171</f>
        <v>948.75</v>
      </c>
      <c r="F170" s="114">
        <f t="shared" si="35"/>
        <v>46.664043479330104</v>
      </c>
      <c r="G170" s="114" t="str">
        <f t="shared" si="36"/>
        <v>-</v>
      </c>
      <c r="H170" s="71"/>
    </row>
    <row r="171" spans="1:8" x14ac:dyDescent="0.2">
      <c r="A171" s="53" t="s">
        <v>91</v>
      </c>
      <c r="B171" s="23">
        <v>2033.15</v>
      </c>
      <c r="C171" s="109"/>
      <c r="D171" s="109"/>
      <c r="E171" s="23">
        <v>948.75</v>
      </c>
      <c r="F171" s="115">
        <f t="shared" si="35"/>
        <v>46.664043479330104</v>
      </c>
      <c r="G171" s="114" t="str">
        <f t="shared" si="36"/>
        <v>-</v>
      </c>
      <c r="H171" s="71"/>
    </row>
    <row r="172" spans="1:8" x14ac:dyDescent="0.2">
      <c r="A172" s="53"/>
      <c r="B172" s="109"/>
      <c r="C172" s="109"/>
      <c r="D172" s="109"/>
      <c r="E172" s="109"/>
      <c r="F172" s="115"/>
      <c r="G172" s="114"/>
      <c r="H172" s="71"/>
    </row>
    <row r="173" spans="1:8" x14ac:dyDescent="0.2">
      <c r="A173" s="55" t="s">
        <v>256</v>
      </c>
      <c r="B173" s="108">
        <f>B174</f>
        <v>1484.84</v>
      </c>
      <c r="C173" s="108">
        <v>0</v>
      </c>
      <c r="D173" s="108">
        <v>0</v>
      </c>
      <c r="E173" s="108">
        <f>E174</f>
        <v>0</v>
      </c>
      <c r="F173" s="114">
        <f t="shared" si="35"/>
        <v>0</v>
      </c>
      <c r="G173" s="114" t="str">
        <f t="shared" si="36"/>
        <v>-</v>
      </c>
      <c r="H173" s="71"/>
    </row>
    <row r="174" spans="1:8" x14ac:dyDescent="0.2">
      <c r="A174" s="52" t="s">
        <v>257</v>
      </c>
      <c r="B174" s="108">
        <f>B175</f>
        <v>1484.84</v>
      </c>
      <c r="C174" s="109"/>
      <c r="D174" s="109"/>
      <c r="E174" s="108">
        <f>E175</f>
        <v>0</v>
      </c>
      <c r="F174" s="114">
        <f t="shared" si="35"/>
        <v>0</v>
      </c>
      <c r="G174" s="114" t="str">
        <f t="shared" si="36"/>
        <v>-</v>
      </c>
      <c r="H174" s="71"/>
    </row>
    <row r="175" spans="1:8" x14ac:dyDescent="0.2">
      <c r="A175" s="53" t="s">
        <v>258</v>
      </c>
      <c r="B175" s="23">
        <v>1484.84</v>
      </c>
      <c r="C175" s="109"/>
      <c r="D175" s="109"/>
      <c r="E175" s="23">
        <v>0</v>
      </c>
      <c r="F175" s="115">
        <f t="shared" si="35"/>
        <v>0</v>
      </c>
      <c r="G175" s="114" t="str">
        <f t="shared" si="36"/>
        <v>-</v>
      </c>
      <c r="H175" s="71"/>
    </row>
    <row r="176" spans="1:8" x14ac:dyDescent="0.2">
      <c r="A176" s="53"/>
      <c r="B176" s="109"/>
      <c r="C176" s="109"/>
      <c r="D176" s="109"/>
      <c r="E176" s="109"/>
      <c r="F176" s="115"/>
      <c r="G176" s="114"/>
      <c r="H176" s="71"/>
    </row>
    <row r="177" spans="1:8" x14ac:dyDescent="0.2">
      <c r="A177" s="55" t="s">
        <v>92</v>
      </c>
      <c r="B177" s="108">
        <f>B178+B180</f>
        <v>56604.92</v>
      </c>
      <c r="C177" s="108">
        <v>77188</v>
      </c>
      <c r="D177" s="108">
        <v>77188</v>
      </c>
      <c r="E177" s="108">
        <f t="shared" ref="E177" si="48">E178+E180</f>
        <v>81575</v>
      </c>
      <c r="F177" s="114">
        <f t="shared" si="35"/>
        <v>144.11291456643698</v>
      </c>
      <c r="G177" s="114">
        <f t="shared" si="36"/>
        <v>105.6835259366741</v>
      </c>
      <c r="H177" s="71"/>
    </row>
    <row r="178" spans="1:8" x14ac:dyDescent="0.2">
      <c r="A178" s="52" t="s">
        <v>93</v>
      </c>
      <c r="B178" s="108">
        <f>B179</f>
        <v>56604.92</v>
      </c>
      <c r="C178" s="108"/>
      <c r="D178" s="108"/>
      <c r="E178" s="108">
        <f t="shared" ref="E178" si="49">E179</f>
        <v>81575</v>
      </c>
      <c r="F178" s="114">
        <f t="shared" si="35"/>
        <v>144.11291456643698</v>
      </c>
      <c r="G178" s="114" t="str">
        <f t="shared" si="36"/>
        <v>-</v>
      </c>
      <c r="H178" s="71"/>
    </row>
    <row r="179" spans="1:8" x14ac:dyDescent="0.2">
      <c r="A179" s="53" t="s">
        <v>94</v>
      </c>
      <c r="B179" s="23">
        <v>56604.92</v>
      </c>
      <c r="C179" s="109"/>
      <c r="D179" s="109"/>
      <c r="E179" s="23">
        <v>81575</v>
      </c>
      <c r="F179" s="115">
        <f t="shared" si="35"/>
        <v>144.11291456643698</v>
      </c>
      <c r="G179" s="114" t="str">
        <f t="shared" si="36"/>
        <v>-</v>
      </c>
      <c r="H179" s="71"/>
    </row>
    <row r="180" spans="1:8" x14ac:dyDescent="0.2">
      <c r="A180" s="52" t="s">
        <v>95</v>
      </c>
      <c r="B180" s="108">
        <f>B181</f>
        <v>0</v>
      </c>
      <c r="C180" s="108"/>
      <c r="D180" s="108"/>
      <c r="E180" s="108">
        <f t="shared" ref="E180" si="50">E181</f>
        <v>0</v>
      </c>
      <c r="F180" s="114" t="str">
        <f t="shared" si="35"/>
        <v>-</v>
      </c>
      <c r="G180" s="114" t="str">
        <f t="shared" si="36"/>
        <v>-</v>
      </c>
      <c r="H180" s="71"/>
    </row>
    <row r="181" spans="1:8" x14ac:dyDescent="0.2">
      <c r="A181" s="53" t="s">
        <v>96</v>
      </c>
      <c r="B181" s="23">
        <v>0</v>
      </c>
      <c r="C181" s="109"/>
      <c r="D181" s="109"/>
      <c r="E181" s="23">
        <v>0</v>
      </c>
      <c r="F181" s="115" t="str">
        <f t="shared" si="35"/>
        <v>-</v>
      </c>
      <c r="G181" s="114" t="str">
        <f t="shared" si="36"/>
        <v>-</v>
      </c>
      <c r="H181" s="71"/>
    </row>
    <row r="182" spans="1:8" x14ac:dyDescent="0.2">
      <c r="A182" s="53"/>
      <c r="B182" s="109"/>
      <c r="C182" s="109"/>
      <c r="D182" s="109"/>
      <c r="E182" s="109"/>
      <c r="F182" s="115"/>
      <c r="G182" s="114"/>
      <c r="H182" s="71"/>
    </row>
    <row r="183" spans="1:8" s="5" customFormat="1" x14ac:dyDescent="0.2">
      <c r="A183" s="61" t="s">
        <v>97</v>
      </c>
      <c r="B183" s="111">
        <f>B73+B144</f>
        <v>5820997.6899999995</v>
      </c>
      <c r="C183" s="111">
        <f>C73+C144</f>
        <v>7333353</v>
      </c>
      <c r="D183" s="111">
        <f>D73+D144</f>
        <v>7333353</v>
      </c>
      <c r="E183" s="111">
        <f>E73+E144</f>
        <v>6984804.2300000004</v>
      </c>
      <c r="F183" s="100">
        <f t="shared" si="35"/>
        <v>119.9932486143969</v>
      </c>
      <c r="G183" s="100">
        <f t="shared" si="36"/>
        <v>95.247074973753485</v>
      </c>
      <c r="H183" s="71"/>
    </row>
    <row r="184" spans="1:8" x14ac:dyDescent="0.2">
      <c r="G184" s="1"/>
    </row>
  </sheetData>
  <mergeCells count="3">
    <mergeCell ref="A1:G1"/>
    <mergeCell ref="A3:G3"/>
    <mergeCell ref="A7:G7"/>
  </mergeCells>
  <conditionalFormatting sqref="B14:B15">
    <cfRule type="containsBlanks" dxfId="113" priority="90">
      <formula>LEN(TRIM(B14))=0</formula>
    </cfRule>
  </conditionalFormatting>
  <conditionalFormatting sqref="B17:B18">
    <cfRule type="containsBlanks" dxfId="112" priority="88">
      <formula>LEN(TRIM(B17))=0</formula>
    </cfRule>
  </conditionalFormatting>
  <conditionalFormatting sqref="B20:B21">
    <cfRule type="containsBlanks" dxfId="111" priority="85">
      <formula>LEN(TRIM(B20))=0</formula>
    </cfRule>
  </conditionalFormatting>
  <conditionalFormatting sqref="B25:B28">
    <cfRule type="containsBlanks" dxfId="110" priority="82">
      <formula>LEN(TRIM(B25))=0</formula>
    </cfRule>
  </conditionalFormatting>
  <conditionalFormatting sqref="B32">
    <cfRule type="containsBlanks" dxfId="109" priority="80">
      <formula>LEN(TRIM(B32))=0</formula>
    </cfRule>
  </conditionalFormatting>
  <conditionalFormatting sqref="B36:B37">
    <cfRule type="containsBlanks" dxfId="108" priority="78">
      <formula>LEN(TRIM(B36))=0</formula>
    </cfRule>
  </conditionalFormatting>
  <conditionalFormatting sqref="B39:B40">
    <cfRule type="containsBlanks" dxfId="107" priority="75">
      <formula>LEN(TRIM(B39))=0</formula>
    </cfRule>
  </conditionalFormatting>
  <conditionalFormatting sqref="B44:B46">
    <cfRule type="containsBlanks" dxfId="106" priority="73">
      <formula>LEN(TRIM(B44))=0</formula>
    </cfRule>
  </conditionalFormatting>
  <conditionalFormatting sqref="B49">
    <cfRule type="containsBlanks" dxfId="105" priority="71">
      <formula>LEN(TRIM(B49))=0</formula>
    </cfRule>
  </conditionalFormatting>
  <conditionalFormatting sqref="B53">
    <cfRule type="containsBlanks" dxfId="104" priority="69">
      <formula>LEN(TRIM(B53))=0</formula>
    </cfRule>
  </conditionalFormatting>
  <conditionalFormatting sqref="B60">
    <cfRule type="containsBlanks" dxfId="103" priority="67">
      <formula>LEN(TRIM(B60))=0</formula>
    </cfRule>
  </conditionalFormatting>
  <conditionalFormatting sqref="B62:B64">
    <cfRule type="containsBlanks" dxfId="102" priority="66">
      <formula>LEN(TRIM(B62))=0</formula>
    </cfRule>
  </conditionalFormatting>
  <conditionalFormatting sqref="B66">
    <cfRule type="containsBlanks" dxfId="101" priority="65">
      <formula>LEN(TRIM(B66))=0</formula>
    </cfRule>
  </conditionalFormatting>
  <conditionalFormatting sqref="B76:B79">
    <cfRule type="containsBlanks" dxfId="100" priority="60">
      <formula>LEN(TRIM(B76))=0</formula>
    </cfRule>
  </conditionalFormatting>
  <conditionalFormatting sqref="B81">
    <cfRule type="containsBlanks" dxfId="99" priority="57">
      <formula>LEN(TRIM(B81))=0</formula>
    </cfRule>
  </conditionalFormatting>
  <conditionalFormatting sqref="B83:B85">
    <cfRule type="containsBlanks" dxfId="98" priority="56">
      <formula>LEN(TRIM(B83))=0</formula>
    </cfRule>
  </conditionalFormatting>
  <conditionalFormatting sqref="B89:B92">
    <cfRule type="containsBlanks" dxfId="97" priority="52">
      <formula>LEN(TRIM(B89))=0</formula>
    </cfRule>
  </conditionalFormatting>
  <conditionalFormatting sqref="B94:B99">
    <cfRule type="containsBlanks" dxfId="96" priority="51">
      <formula>LEN(TRIM(B94))=0</formula>
    </cfRule>
  </conditionalFormatting>
  <conditionalFormatting sqref="B101:B109">
    <cfRule type="containsBlanks" dxfId="95" priority="50">
      <formula>LEN(TRIM(B101))=0</formula>
    </cfRule>
  </conditionalFormatting>
  <conditionalFormatting sqref="B111">
    <cfRule type="containsBlanks" dxfId="94" priority="49">
      <formula>LEN(TRIM(B111))=0</formula>
    </cfRule>
  </conditionalFormatting>
  <conditionalFormatting sqref="B113:B119">
    <cfRule type="containsBlanks" dxfId="93" priority="48">
      <formula>LEN(TRIM(B113))=0</formula>
    </cfRule>
  </conditionalFormatting>
  <conditionalFormatting sqref="B123:B124">
    <cfRule type="containsBlanks" dxfId="92" priority="42">
      <formula>LEN(TRIM(B123))=0</formula>
    </cfRule>
  </conditionalFormatting>
  <conditionalFormatting sqref="B126:B129">
    <cfRule type="containsBlanks" dxfId="91" priority="39">
      <formula>LEN(TRIM(B126))=0</formula>
    </cfRule>
  </conditionalFormatting>
  <conditionalFormatting sqref="B133:B134">
    <cfRule type="containsBlanks" dxfId="90" priority="34">
      <formula>LEN(TRIM(B133))=0</formula>
    </cfRule>
  </conditionalFormatting>
  <conditionalFormatting sqref="B138:B139">
    <cfRule type="containsBlanks" dxfId="89" priority="33">
      <formula>LEN(TRIM(B138))=0</formula>
    </cfRule>
  </conditionalFormatting>
  <conditionalFormatting sqref="B141">
    <cfRule type="containsBlanks" dxfId="88" priority="31">
      <formula>LEN(TRIM(B141))=0</formula>
    </cfRule>
  </conditionalFormatting>
  <conditionalFormatting sqref="B147:B148">
    <cfRule type="containsBlanks" dxfId="87" priority="22">
      <formula>LEN(TRIM(B147))=0</formula>
    </cfRule>
  </conditionalFormatting>
  <conditionalFormatting sqref="B152:B154">
    <cfRule type="containsBlanks" dxfId="86" priority="20">
      <formula>LEN(TRIM(B152))=0</formula>
    </cfRule>
  </conditionalFormatting>
  <conditionalFormatting sqref="B156:B162">
    <cfRule type="containsBlanks" dxfId="85" priority="18">
      <formula>LEN(TRIM(B156))=0</formula>
    </cfRule>
  </conditionalFormatting>
  <conditionalFormatting sqref="B164">
    <cfRule type="containsBlanks" dxfId="84" priority="16">
      <formula>LEN(TRIM(B164))=0</formula>
    </cfRule>
  </conditionalFormatting>
  <conditionalFormatting sqref="B166:B167">
    <cfRule type="containsBlanks" dxfId="83" priority="14">
      <formula>LEN(TRIM(B166))=0</formula>
    </cfRule>
  </conditionalFormatting>
  <conditionalFormatting sqref="B169">
    <cfRule type="containsBlanks" dxfId="82" priority="11">
      <formula>LEN(TRIM(B169))=0</formula>
    </cfRule>
  </conditionalFormatting>
  <conditionalFormatting sqref="B171">
    <cfRule type="containsBlanks" dxfId="81" priority="9">
      <formula>LEN(TRIM(B171))=0</formula>
    </cfRule>
  </conditionalFormatting>
  <conditionalFormatting sqref="B175">
    <cfRule type="containsBlanks" dxfId="80" priority="2">
      <formula>LEN(TRIM(B175))=0</formula>
    </cfRule>
  </conditionalFormatting>
  <conditionalFormatting sqref="B179">
    <cfRule type="containsBlanks" dxfId="79" priority="7">
      <formula>LEN(TRIM(B179))=0</formula>
    </cfRule>
  </conditionalFormatting>
  <conditionalFormatting sqref="B181">
    <cfRule type="containsBlanks" dxfId="78" priority="6">
      <formula>LEN(TRIM(B181))=0</formula>
    </cfRule>
  </conditionalFormatting>
  <conditionalFormatting sqref="C12:D12">
    <cfRule type="containsBlanks" dxfId="77" priority="99">
      <formula>LEN(TRIM(C12))=0</formula>
    </cfRule>
  </conditionalFormatting>
  <conditionalFormatting sqref="C23:D23">
    <cfRule type="containsBlanks" dxfId="76" priority="98">
      <formula>LEN(TRIM(C23))=0</formula>
    </cfRule>
  </conditionalFormatting>
  <conditionalFormatting sqref="C30:D30">
    <cfRule type="containsBlanks" dxfId="75" priority="97">
      <formula>LEN(TRIM(C30))=0</formula>
    </cfRule>
  </conditionalFormatting>
  <conditionalFormatting sqref="C34:D34">
    <cfRule type="containsBlanks" dxfId="74" priority="96">
      <formula>LEN(TRIM(C34))=0</formula>
    </cfRule>
  </conditionalFormatting>
  <conditionalFormatting sqref="C42:D42">
    <cfRule type="containsBlanks" dxfId="73" priority="95">
      <formula>LEN(TRIM(C42))=0</formula>
    </cfRule>
  </conditionalFormatting>
  <conditionalFormatting sqref="C51:D51">
    <cfRule type="containsBlanks" dxfId="72" priority="94">
      <formula>LEN(TRIM(C51))=0</formula>
    </cfRule>
  </conditionalFormatting>
  <conditionalFormatting sqref="C58:D58">
    <cfRule type="containsBlanks" dxfId="71" priority="61">
      <formula>LEN(TRIM(C58))=0</formula>
    </cfRule>
  </conditionalFormatting>
  <conditionalFormatting sqref="C74:D74">
    <cfRule type="containsBlanks" dxfId="70" priority="58">
      <formula>LEN(TRIM(C74))=0</formula>
    </cfRule>
  </conditionalFormatting>
  <conditionalFormatting sqref="C87:D87">
    <cfRule type="containsBlanks" dxfId="69" priority="26">
      <formula>LEN(TRIM(C87))=0</formula>
    </cfRule>
  </conditionalFormatting>
  <conditionalFormatting sqref="C121:D121">
    <cfRule type="containsBlanks" dxfId="68" priority="40">
      <formula>LEN(TRIM(C121))=0</formula>
    </cfRule>
  </conditionalFormatting>
  <conditionalFormatting sqref="C131:D131">
    <cfRule type="containsBlanks" dxfId="67" priority="28">
      <formula>LEN(TRIM(C131))=0</formula>
    </cfRule>
  </conditionalFormatting>
  <conditionalFormatting sqref="C136:D136">
    <cfRule type="containsBlanks" dxfId="66" priority="29">
      <formula>LEN(TRIM(C136))=0</formula>
    </cfRule>
  </conditionalFormatting>
  <conditionalFormatting sqref="C145:D145">
    <cfRule type="containsBlanks" dxfId="65" priority="25">
      <formula>LEN(TRIM(C145))=0</formula>
    </cfRule>
  </conditionalFormatting>
  <conditionalFormatting sqref="C150:D150">
    <cfRule type="containsBlanks" dxfId="64" priority="24">
      <formula>LEN(TRIM(C150))=0</formula>
    </cfRule>
  </conditionalFormatting>
  <conditionalFormatting sqref="C177:D177">
    <cfRule type="containsBlanks" dxfId="63" priority="23">
      <formula>LEN(TRIM(C177))=0</formula>
    </cfRule>
  </conditionalFormatting>
  <conditionalFormatting sqref="E14:E15">
    <cfRule type="containsBlanks" dxfId="62" priority="89">
      <formula>LEN(TRIM(E14))=0</formula>
    </cfRule>
  </conditionalFormatting>
  <conditionalFormatting sqref="E17:E18">
    <cfRule type="containsBlanks" dxfId="61" priority="87">
      <formula>LEN(TRIM(E17))=0</formula>
    </cfRule>
  </conditionalFormatting>
  <conditionalFormatting sqref="E20:E21">
    <cfRule type="containsBlanks" dxfId="60" priority="86">
      <formula>LEN(TRIM(E20))=0</formula>
    </cfRule>
  </conditionalFormatting>
  <conditionalFormatting sqref="E25:E28">
    <cfRule type="containsBlanks" dxfId="59" priority="81">
      <formula>LEN(TRIM(E25))=0</formula>
    </cfRule>
  </conditionalFormatting>
  <conditionalFormatting sqref="E32">
    <cfRule type="containsBlanks" dxfId="58" priority="79">
      <formula>LEN(TRIM(E32))=0</formula>
    </cfRule>
  </conditionalFormatting>
  <conditionalFormatting sqref="E36:E37">
    <cfRule type="containsBlanks" dxfId="57" priority="76">
      <formula>LEN(TRIM(E36))=0</formula>
    </cfRule>
  </conditionalFormatting>
  <conditionalFormatting sqref="E39:E40">
    <cfRule type="containsBlanks" dxfId="56" priority="74">
      <formula>LEN(TRIM(E39))=0</formula>
    </cfRule>
  </conditionalFormatting>
  <conditionalFormatting sqref="E44:E46">
    <cfRule type="containsBlanks" dxfId="55" priority="72">
      <formula>LEN(TRIM(E44))=0</formula>
    </cfRule>
  </conditionalFormatting>
  <conditionalFormatting sqref="E49">
    <cfRule type="containsBlanks" dxfId="54" priority="70">
      <formula>LEN(TRIM(E49))=0</formula>
    </cfRule>
  </conditionalFormatting>
  <conditionalFormatting sqref="E53">
    <cfRule type="containsBlanks" dxfId="53" priority="68">
      <formula>LEN(TRIM(E53))=0</formula>
    </cfRule>
  </conditionalFormatting>
  <conditionalFormatting sqref="E60">
    <cfRule type="containsBlanks" dxfId="52" priority="64">
      <formula>LEN(TRIM(E60))=0</formula>
    </cfRule>
  </conditionalFormatting>
  <conditionalFormatting sqref="E62:E64">
    <cfRule type="containsBlanks" dxfId="51" priority="63">
      <formula>LEN(TRIM(E62))=0</formula>
    </cfRule>
  </conditionalFormatting>
  <conditionalFormatting sqref="E66">
    <cfRule type="containsBlanks" dxfId="50" priority="62">
      <formula>LEN(TRIM(E66))=0</formula>
    </cfRule>
  </conditionalFormatting>
  <conditionalFormatting sqref="E76:E79">
    <cfRule type="containsBlanks" dxfId="49" priority="59">
      <formula>LEN(TRIM(E76))=0</formula>
    </cfRule>
  </conditionalFormatting>
  <conditionalFormatting sqref="E81">
    <cfRule type="containsBlanks" dxfId="48" priority="54">
      <formula>LEN(TRIM(E81))=0</formula>
    </cfRule>
  </conditionalFormatting>
  <conditionalFormatting sqref="E83:E85">
    <cfRule type="containsBlanks" dxfId="47" priority="55">
      <formula>LEN(TRIM(E83))=0</formula>
    </cfRule>
  </conditionalFormatting>
  <conditionalFormatting sqref="E89:E92">
    <cfRule type="containsBlanks" dxfId="46" priority="43">
      <formula>LEN(TRIM(E89))=0</formula>
    </cfRule>
  </conditionalFormatting>
  <conditionalFormatting sqref="E94:E99">
    <cfRule type="containsBlanks" dxfId="45" priority="44">
      <formula>LEN(TRIM(E94))=0</formula>
    </cfRule>
  </conditionalFormatting>
  <conditionalFormatting sqref="E101:E109">
    <cfRule type="containsBlanks" dxfId="44" priority="45">
      <formula>LEN(TRIM(E101))=0</formula>
    </cfRule>
  </conditionalFormatting>
  <conditionalFormatting sqref="E111">
    <cfRule type="containsBlanks" dxfId="43" priority="46">
      <formula>LEN(TRIM(E111))=0</formula>
    </cfRule>
  </conditionalFormatting>
  <conditionalFormatting sqref="E113:E119">
    <cfRule type="containsBlanks" dxfId="42" priority="47">
      <formula>LEN(TRIM(E113))=0</formula>
    </cfRule>
  </conditionalFormatting>
  <conditionalFormatting sqref="E123:E124">
    <cfRule type="containsBlanks" dxfId="41" priority="41">
      <formula>LEN(TRIM(E123))=0</formula>
    </cfRule>
  </conditionalFormatting>
  <conditionalFormatting sqref="E126:E129">
    <cfRule type="containsBlanks" dxfId="40" priority="38">
      <formula>LEN(TRIM(E126))=0</formula>
    </cfRule>
  </conditionalFormatting>
  <conditionalFormatting sqref="E133:E134">
    <cfRule type="containsBlanks" dxfId="39" priority="35">
      <formula>LEN(TRIM(E133))=0</formula>
    </cfRule>
  </conditionalFormatting>
  <conditionalFormatting sqref="E138:E139">
    <cfRule type="containsBlanks" dxfId="38" priority="32">
      <formula>LEN(TRIM(E138))=0</formula>
    </cfRule>
  </conditionalFormatting>
  <conditionalFormatting sqref="E141">
    <cfRule type="containsBlanks" dxfId="37" priority="30">
      <formula>LEN(TRIM(E141))=0</formula>
    </cfRule>
  </conditionalFormatting>
  <conditionalFormatting sqref="E147:E148">
    <cfRule type="containsBlanks" dxfId="36" priority="21">
      <formula>LEN(TRIM(E147))=0</formula>
    </cfRule>
  </conditionalFormatting>
  <conditionalFormatting sqref="E152:E154">
    <cfRule type="containsBlanks" dxfId="35" priority="19">
      <formula>LEN(TRIM(E152))=0</formula>
    </cfRule>
  </conditionalFormatting>
  <conditionalFormatting sqref="E156:E162">
    <cfRule type="containsBlanks" dxfId="34" priority="17">
      <formula>LEN(TRIM(E156))=0</formula>
    </cfRule>
  </conditionalFormatting>
  <conditionalFormatting sqref="E164">
    <cfRule type="containsBlanks" dxfId="33" priority="15">
      <formula>LEN(TRIM(E164))=0</formula>
    </cfRule>
  </conditionalFormatting>
  <conditionalFormatting sqref="E166:E167">
    <cfRule type="containsBlanks" dxfId="32" priority="3">
      <formula>LEN(TRIM(E166))=0</formula>
    </cfRule>
  </conditionalFormatting>
  <conditionalFormatting sqref="E169">
    <cfRule type="containsBlanks" dxfId="31" priority="10">
      <formula>LEN(TRIM(E169))=0</formula>
    </cfRule>
  </conditionalFormatting>
  <conditionalFormatting sqref="E171">
    <cfRule type="containsBlanks" dxfId="30" priority="8">
      <formula>LEN(TRIM(E171))=0</formula>
    </cfRule>
  </conditionalFormatting>
  <conditionalFormatting sqref="E175">
    <cfRule type="containsBlanks" dxfId="29" priority="1">
      <formula>LEN(TRIM(E175))=0</formula>
    </cfRule>
  </conditionalFormatting>
  <conditionalFormatting sqref="E179">
    <cfRule type="containsBlanks" dxfId="28" priority="5">
      <formula>LEN(TRIM(E179))=0</formula>
    </cfRule>
  </conditionalFormatting>
  <conditionalFormatting sqref="E181">
    <cfRule type="containsBlanks" dxfId="27" priority="4">
      <formula>LEN(TRIM(E181))=0</formula>
    </cfRule>
  </conditionalFormatting>
  <pageMargins left="0.19685039370078741" right="0.19685039370078741" top="0.39370078740157483" bottom="0.39370078740157483" header="0.19685039370078741" footer="0.19685039370078741"/>
  <pageSetup paperSize="9" scale="86" firstPageNumber="2" orientation="landscape" useFirstPageNumber="1" r:id="rId1"/>
  <headerFooter>
    <oddFooter>&amp;C&amp;P</oddFooter>
  </headerFooter>
  <ignoredErrors>
    <ignoredError sqref="B18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48"/>
  <sheetViews>
    <sheetView showGridLines="0" tabSelected="1" view="pageLayout" topLeftCell="A10" zoomScaleNormal="90" workbookViewId="0">
      <selection activeCell="E33" sqref="E33"/>
    </sheetView>
  </sheetViews>
  <sheetFormatPr defaultColWidth="9.140625" defaultRowHeight="12.75" x14ac:dyDescent="0.2"/>
  <cols>
    <col min="1" max="1" width="83" style="1" customWidth="1"/>
    <col min="2" max="2" width="14.7109375" style="1" bestFit="1" customWidth="1"/>
    <col min="3" max="3" width="15.140625" style="1" bestFit="1" customWidth="1"/>
    <col min="4" max="5" width="14.7109375" style="1" bestFit="1" customWidth="1"/>
    <col min="6" max="7" width="8.5703125" style="1" bestFit="1" customWidth="1"/>
    <col min="8" max="16384" width="9.140625" style="1"/>
  </cols>
  <sheetData>
    <row r="2" spans="1:16" s="3" customFormat="1" ht="15.75" x14ac:dyDescent="0.25">
      <c r="A2" s="167" t="s">
        <v>113</v>
      </c>
      <c r="B2" s="167"/>
      <c r="C2" s="167"/>
      <c r="D2" s="167"/>
      <c r="E2" s="167"/>
      <c r="F2" s="167"/>
      <c r="G2" s="167"/>
    </row>
    <row r="3" spans="1:16" x14ac:dyDescent="0.2">
      <c r="A3" s="48"/>
      <c r="B3" s="48"/>
      <c r="C3" s="48"/>
      <c r="D3" s="48"/>
      <c r="E3" s="48"/>
      <c r="F3" s="48"/>
      <c r="G3" s="48"/>
    </row>
    <row r="4" spans="1:16" ht="38.25" x14ac:dyDescent="0.2">
      <c r="A4" s="59" t="s">
        <v>114</v>
      </c>
      <c r="B4" s="28" t="s">
        <v>283</v>
      </c>
      <c r="C4" s="28" t="s">
        <v>220</v>
      </c>
      <c r="D4" s="28" t="s">
        <v>221</v>
      </c>
      <c r="E4" s="28" t="s">
        <v>284</v>
      </c>
      <c r="F4" s="41" t="s">
        <v>190</v>
      </c>
      <c r="G4" s="41" t="s">
        <v>191</v>
      </c>
    </row>
    <row r="5" spans="1:16" s="4" customFormat="1" ht="11.25" x14ac:dyDescent="0.2">
      <c r="A5" s="57">
        <v>1</v>
      </c>
      <c r="B5" s="57">
        <v>2</v>
      </c>
      <c r="C5" s="57">
        <v>3</v>
      </c>
      <c r="D5" s="57">
        <v>4</v>
      </c>
      <c r="E5" s="57">
        <v>5</v>
      </c>
      <c r="F5" s="57" t="s">
        <v>109</v>
      </c>
      <c r="G5" s="57" t="s">
        <v>110</v>
      </c>
    </row>
    <row r="6" spans="1:16" x14ac:dyDescent="0.2">
      <c r="A6" s="7" t="s">
        <v>115</v>
      </c>
      <c r="B6" s="7"/>
      <c r="C6" s="7"/>
      <c r="D6" s="7"/>
      <c r="E6" s="7"/>
      <c r="F6" s="7"/>
      <c r="G6" s="7"/>
    </row>
    <row r="7" spans="1:16" ht="15.75" x14ac:dyDescent="0.25">
      <c r="A7" s="52" t="s">
        <v>159</v>
      </c>
      <c r="B7" s="63">
        <f>B8</f>
        <v>129059.09</v>
      </c>
      <c r="C7" s="63">
        <f t="shared" ref="C7:E7" si="0">C8</f>
        <v>340130</v>
      </c>
      <c r="D7" s="63">
        <f t="shared" si="0"/>
        <v>340130</v>
      </c>
      <c r="E7" s="63">
        <f t="shared" si="0"/>
        <v>337369.5</v>
      </c>
      <c r="F7" s="114">
        <f>IFERROR(E7/B7*100,"-")</f>
        <v>261.40700356712574</v>
      </c>
      <c r="G7" s="114">
        <f>IFERROR(E7/D7*100,"-")</f>
        <v>99.188398553494252</v>
      </c>
      <c r="I7" s="139"/>
      <c r="J7" s="95"/>
      <c r="K7" s="95"/>
      <c r="L7" s="95"/>
      <c r="M7" s="95"/>
      <c r="N7" s="95"/>
      <c r="O7" s="95"/>
      <c r="P7" s="95"/>
    </row>
    <row r="8" spans="1:16" ht="15.75" x14ac:dyDescent="0.25">
      <c r="A8" s="53" t="s">
        <v>147</v>
      </c>
      <c r="B8" s="14">
        <v>129059.09</v>
      </c>
      <c r="C8" s="14">
        <v>340130</v>
      </c>
      <c r="D8" s="14">
        <v>340130</v>
      </c>
      <c r="E8" s="14">
        <v>337369.5</v>
      </c>
      <c r="F8" s="115">
        <f t="shared" ref="F8:F23" si="1">IFERROR(E8/B8*100,"-")</f>
        <v>261.40700356712574</v>
      </c>
      <c r="G8" s="115">
        <f t="shared" ref="G8:G23" si="2">IFERROR(E8/D8*100,"-")</f>
        <v>99.188398553494252</v>
      </c>
      <c r="I8" s="139"/>
      <c r="J8" s="95"/>
      <c r="K8" s="95"/>
      <c r="L8" s="95"/>
      <c r="M8" s="95"/>
      <c r="N8" s="95"/>
      <c r="O8" s="95"/>
      <c r="P8" s="95"/>
    </row>
    <row r="9" spans="1:16" x14ac:dyDescent="0.2">
      <c r="A9" s="52" t="s">
        <v>160</v>
      </c>
      <c r="B9" s="63">
        <f>B10</f>
        <v>735980.84</v>
      </c>
      <c r="C9" s="63">
        <f t="shared" ref="C9:E9" si="3">C10</f>
        <v>885373</v>
      </c>
      <c r="D9" s="63">
        <f t="shared" si="3"/>
        <v>885373</v>
      </c>
      <c r="E9" s="63">
        <f t="shared" si="3"/>
        <v>751616.72</v>
      </c>
      <c r="F9" s="114">
        <f t="shared" si="1"/>
        <v>102.12449552355194</v>
      </c>
      <c r="G9" s="114">
        <f t="shared" si="2"/>
        <v>84.892663318172112</v>
      </c>
      <c r="I9" s="140"/>
      <c r="J9" s="95"/>
      <c r="K9" s="95"/>
      <c r="L9" s="95"/>
      <c r="M9" s="95"/>
      <c r="N9" s="95"/>
      <c r="O9" s="95"/>
      <c r="P9" s="95"/>
    </row>
    <row r="10" spans="1:16" x14ac:dyDescent="0.2">
      <c r="A10" s="53" t="s">
        <v>154</v>
      </c>
      <c r="B10" s="14">
        <v>735980.84</v>
      </c>
      <c r="C10" s="14">
        <v>885373</v>
      </c>
      <c r="D10" s="14">
        <v>885373</v>
      </c>
      <c r="E10" s="14">
        <v>751616.72</v>
      </c>
      <c r="F10" s="115">
        <f t="shared" si="1"/>
        <v>102.12449552355194</v>
      </c>
      <c r="G10" s="115">
        <f t="shared" si="2"/>
        <v>84.892663318172112</v>
      </c>
      <c r="I10" s="95"/>
      <c r="J10" s="95"/>
      <c r="K10" s="95"/>
      <c r="L10" s="95"/>
      <c r="M10" s="95"/>
      <c r="N10" s="95"/>
      <c r="O10" s="95"/>
      <c r="P10" s="95"/>
    </row>
    <row r="11" spans="1:16" x14ac:dyDescent="0.2">
      <c r="A11" s="52" t="s">
        <v>161</v>
      </c>
      <c r="B11" s="63">
        <f>B12+B13</f>
        <v>4649382.2</v>
      </c>
      <c r="C11" s="63">
        <f t="shared" ref="C11:E11" si="4">C12+C13</f>
        <v>5482182</v>
      </c>
      <c r="D11" s="63">
        <f t="shared" si="4"/>
        <v>5482182</v>
      </c>
      <c r="E11" s="63">
        <f t="shared" si="4"/>
        <v>5399646.2599999998</v>
      </c>
      <c r="F11" s="114">
        <f t="shared" si="1"/>
        <v>116.13685491375605</v>
      </c>
      <c r="G11" s="114">
        <f t="shared" si="2"/>
        <v>98.494472821223368</v>
      </c>
    </row>
    <row r="12" spans="1:16" x14ac:dyDescent="0.2">
      <c r="A12" s="53" t="s">
        <v>150</v>
      </c>
      <c r="B12" s="14">
        <v>4552494.55</v>
      </c>
      <c r="C12" s="14">
        <v>5385294</v>
      </c>
      <c r="D12" s="14">
        <v>5385294</v>
      </c>
      <c r="E12" s="14">
        <v>5302758.26</v>
      </c>
      <c r="F12" s="115">
        <f t="shared" si="1"/>
        <v>116.48027695057867</v>
      </c>
      <c r="G12" s="115">
        <f t="shared" si="2"/>
        <v>98.467386553083259</v>
      </c>
    </row>
    <row r="13" spans="1:16" x14ac:dyDescent="0.2">
      <c r="A13" s="53" t="s">
        <v>153</v>
      </c>
      <c r="B13" s="14">
        <v>96887.65</v>
      </c>
      <c r="C13" s="14">
        <v>96888</v>
      </c>
      <c r="D13" s="14">
        <v>96888</v>
      </c>
      <c r="E13" s="14">
        <v>96888</v>
      </c>
      <c r="F13" s="115">
        <f t="shared" si="1"/>
        <v>100.00036124315122</v>
      </c>
      <c r="G13" s="115">
        <f t="shared" si="2"/>
        <v>100</v>
      </c>
    </row>
    <row r="14" spans="1:16" x14ac:dyDescent="0.2">
      <c r="A14" s="52" t="s">
        <v>162</v>
      </c>
      <c r="B14" s="63">
        <f>B15+B16</f>
        <v>443405.57</v>
      </c>
      <c r="C14" s="63">
        <f t="shared" ref="C14:E14" si="5">C15+C16</f>
        <v>641979</v>
      </c>
      <c r="D14" s="63">
        <f t="shared" si="5"/>
        <v>641979</v>
      </c>
      <c r="E14" s="63">
        <f t="shared" si="5"/>
        <v>627073.43000000005</v>
      </c>
      <c r="F14" s="114">
        <f t="shared" si="1"/>
        <v>141.4220912921775</v>
      </c>
      <c r="G14" s="114">
        <f t="shared" si="2"/>
        <v>97.678184177364074</v>
      </c>
    </row>
    <row r="15" spans="1:16" x14ac:dyDescent="0.2">
      <c r="A15" s="53" t="s">
        <v>151</v>
      </c>
      <c r="B15" s="14">
        <v>311001.44</v>
      </c>
      <c r="C15" s="14">
        <v>382379</v>
      </c>
      <c r="D15" s="14">
        <v>382379</v>
      </c>
      <c r="E15" s="14">
        <v>420037.77</v>
      </c>
      <c r="F15" s="115">
        <f t="shared" si="1"/>
        <v>135.05975084874206</v>
      </c>
      <c r="G15" s="115">
        <f t="shared" si="2"/>
        <v>109.84854555297233</v>
      </c>
    </row>
    <row r="16" spans="1:16" x14ac:dyDescent="0.2">
      <c r="A16" s="53" t="s">
        <v>152</v>
      </c>
      <c r="B16" s="14">
        <v>132404.13</v>
      </c>
      <c r="C16" s="14">
        <v>259600</v>
      </c>
      <c r="D16" s="14">
        <v>259600</v>
      </c>
      <c r="E16" s="14">
        <v>207035.66</v>
      </c>
      <c r="F16" s="115">
        <f t="shared" si="1"/>
        <v>156.36646681640519</v>
      </c>
      <c r="G16" s="115">
        <f t="shared" si="2"/>
        <v>79.751795069337433</v>
      </c>
    </row>
    <row r="17" spans="1:7" x14ac:dyDescent="0.2">
      <c r="A17" s="52" t="s">
        <v>194</v>
      </c>
      <c r="B17" s="63">
        <f>B18</f>
        <v>8228.68</v>
      </c>
      <c r="C17" s="63">
        <f t="shared" ref="C17:E17" si="6">C18</f>
        <v>30559</v>
      </c>
      <c r="D17" s="63">
        <f t="shared" si="6"/>
        <v>30559</v>
      </c>
      <c r="E17" s="63">
        <f t="shared" si="6"/>
        <v>6250</v>
      </c>
      <c r="F17" s="114">
        <f t="shared" si="1"/>
        <v>75.95385894213895</v>
      </c>
      <c r="G17" s="114">
        <f t="shared" si="2"/>
        <v>20.452239929317059</v>
      </c>
    </row>
    <row r="18" spans="1:7" x14ac:dyDescent="0.2">
      <c r="A18" s="53" t="s">
        <v>193</v>
      </c>
      <c r="B18" s="14">
        <v>8228.68</v>
      </c>
      <c r="C18" s="14">
        <v>30559</v>
      </c>
      <c r="D18" s="14">
        <v>30559</v>
      </c>
      <c r="E18" s="14">
        <v>6250</v>
      </c>
      <c r="F18" s="115">
        <f t="shared" si="1"/>
        <v>75.95385894213895</v>
      </c>
      <c r="G18" s="115">
        <f t="shared" si="2"/>
        <v>20.452239929317059</v>
      </c>
    </row>
    <row r="19" spans="1:7" x14ac:dyDescent="0.2">
      <c r="A19" s="52" t="s">
        <v>215</v>
      </c>
      <c r="B19" s="63">
        <f>B20+B21</f>
        <v>3321.48</v>
      </c>
      <c r="C19" s="63">
        <f t="shared" ref="C19:E19" si="7">C20+C21</f>
        <v>3963</v>
      </c>
      <c r="D19" s="63">
        <f t="shared" si="7"/>
        <v>3963</v>
      </c>
      <c r="E19" s="63">
        <f t="shared" si="7"/>
        <v>4854.51</v>
      </c>
      <c r="F19" s="114">
        <f t="shared" si="1"/>
        <v>146.155027276997</v>
      </c>
      <c r="G19" s="114">
        <f t="shared" si="2"/>
        <v>122.49583648750945</v>
      </c>
    </row>
    <row r="20" spans="1:7" x14ac:dyDescent="0.2">
      <c r="A20" s="53" t="s">
        <v>148</v>
      </c>
      <c r="B20" s="14">
        <v>3039.44</v>
      </c>
      <c r="C20" s="14">
        <v>3300</v>
      </c>
      <c r="D20" s="14">
        <v>3300</v>
      </c>
      <c r="E20" s="14">
        <v>3970.05</v>
      </c>
      <c r="F20" s="115">
        <f t="shared" si="1"/>
        <v>130.6178111757429</v>
      </c>
      <c r="G20" s="115">
        <f t="shared" si="2"/>
        <v>120.30454545454545</v>
      </c>
    </row>
    <row r="21" spans="1:7" x14ac:dyDescent="0.2">
      <c r="A21" s="53" t="s">
        <v>163</v>
      </c>
      <c r="B21" s="105">
        <v>282.04000000000002</v>
      </c>
      <c r="C21" s="105">
        <v>663</v>
      </c>
      <c r="D21" s="105">
        <v>663</v>
      </c>
      <c r="E21" s="105">
        <v>884.46</v>
      </c>
      <c r="F21" s="115">
        <f t="shared" si="1"/>
        <v>313.59381647993189</v>
      </c>
      <c r="G21" s="115">
        <f t="shared" si="2"/>
        <v>133.40271493212668</v>
      </c>
    </row>
    <row r="22" spans="1:7" x14ac:dyDescent="0.2">
      <c r="A22" s="53"/>
      <c r="B22" s="11"/>
      <c r="C22" s="11"/>
      <c r="D22" s="11"/>
      <c r="E22" s="11"/>
      <c r="F22" s="115"/>
      <c r="G22" s="115"/>
    </row>
    <row r="23" spans="1:7" x14ac:dyDescent="0.2">
      <c r="A23" s="61" t="s">
        <v>15</v>
      </c>
      <c r="B23" s="62">
        <f>B7+B9+B11+B14+B17+B19</f>
        <v>5969377.8600000003</v>
      </c>
      <c r="C23" s="62">
        <f t="shared" ref="C23:E23" si="8">C7+C9+C11+C14+C17+C19</f>
        <v>7384186</v>
      </c>
      <c r="D23" s="62">
        <f t="shared" si="8"/>
        <v>7384186</v>
      </c>
      <c r="E23" s="62">
        <f t="shared" si="8"/>
        <v>7126810.419999999</v>
      </c>
      <c r="F23" s="100">
        <f t="shared" si="1"/>
        <v>119.38950066732747</v>
      </c>
      <c r="G23" s="100">
        <f t="shared" si="2"/>
        <v>96.514503020373525</v>
      </c>
    </row>
    <row r="24" spans="1:7" s="5" customFormat="1" x14ac:dyDescent="0.2">
      <c r="B24" s="88"/>
      <c r="C24" s="88"/>
      <c r="D24" s="88"/>
      <c r="E24" s="88"/>
      <c r="F24" s="90"/>
      <c r="G24" s="90"/>
    </row>
    <row r="25" spans="1:7" x14ac:dyDescent="0.2">
      <c r="B25" s="71"/>
      <c r="C25" s="71"/>
      <c r="D25" s="71"/>
      <c r="E25" s="71"/>
      <c r="F25" s="47"/>
      <c r="G25" s="47"/>
    </row>
    <row r="26" spans="1:7" x14ac:dyDescent="0.2">
      <c r="B26" s="71"/>
      <c r="C26" s="71"/>
      <c r="D26" s="71"/>
      <c r="E26" s="71"/>
      <c r="F26" s="91"/>
      <c r="G26" s="91"/>
    </row>
    <row r="27" spans="1:7" x14ac:dyDescent="0.2">
      <c r="A27" s="7" t="s">
        <v>116</v>
      </c>
      <c r="B27" s="89"/>
      <c r="C27" s="89"/>
      <c r="D27" s="89"/>
      <c r="E27" s="89"/>
      <c r="F27" s="54"/>
      <c r="G27" s="54"/>
    </row>
    <row r="28" spans="1:7" x14ac:dyDescent="0.2">
      <c r="A28" s="52" t="s">
        <v>159</v>
      </c>
      <c r="B28" s="108">
        <f>B29</f>
        <v>129059.09</v>
      </c>
      <c r="C28" s="108">
        <f t="shared" ref="C28:E28" si="9">C29</f>
        <v>340130</v>
      </c>
      <c r="D28" s="108">
        <f t="shared" si="9"/>
        <v>340130</v>
      </c>
      <c r="E28" s="108">
        <f t="shared" si="9"/>
        <v>337369.5</v>
      </c>
      <c r="F28" s="114">
        <f t="shared" ref="F28:F46" si="10">IFERROR(E28/B28*100,"-")</f>
        <v>261.40700356712574</v>
      </c>
      <c r="G28" s="114">
        <f t="shared" ref="G28:G46" si="11">IFERROR(E28/D28*100,"-")</f>
        <v>99.188398553494252</v>
      </c>
    </row>
    <row r="29" spans="1:7" x14ac:dyDescent="0.2">
      <c r="A29" s="53" t="s">
        <v>147</v>
      </c>
      <c r="B29" s="109">
        <v>129059.09</v>
      </c>
      <c r="C29" s="109">
        <v>340130</v>
      </c>
      <c r="D29" s="109">
        <v>340130</v>
      </c>
      <c r="E29" s="109">
        <v>337369.5</v>
      </c>
      <c r="F29" s="115">
        <f t="shared" si="10"/>
        <v>261.40700356712574</v>
      </c>
      <c r="G29" s="115">
        <f t="shared" si="11"/>
        <v>99.188398553494252</v>
      </c>
    </row>
    <row r="30" spans="1:7" x14ac:dyDescent="0.2">
      <c r="A30" s="52" t="s">
        <v>160</v>
      </c>
      <c r="B30" s="108">
        <f>B31</f>
        <v>651632.37</v>
      </c>
      <c r="C30" s="108">
        <f t="shared" ref="C30:E30" si="12">C31</f>
        <v>834540</v>
      </c>
      <c r="D30" s="108">
        <f t="shared" si="12"/>
        <v>834540</v>
      </c>
      <c r="E30" s="108">
        <f t="shared" si="12"/>
        <v>592769.85</v>
      </c>
      <c r="F30" s="114">
        <f t="shared" si="10"/>
        <v>90.96691283154027</v>
      </c>
      <c r="G30" s="114">
        <f t="shared" si="11"/>
        <v>71.029531238766268</v>
      </c>
    </row>
    <row r="31" spans="1:7" x14ac:dyDescent="0.2">
      <c r="A31" s="53" t="s">
        <v>154</v>
      </c>
      <c r="B31" s="109">
        <v>651632.37</v>
      </c>
      <c r="C31" s="109">
        <v>834540</v>
      </c>
      <c r="D31" s="109">
        <v>834540</v>
      </c>
      <c r="E31" s="109">
        <v>592769.85</v>
      </c>
      <c r="F31" s="115">
        <f t="shared" si="10"/>
        <v>90.96691283154027</v>
      </c>
      <c r="G31" s="115">
        <f t="shared" si="11"/>
        <v>71.029531238766268</v>
      </c>
    </row>
    <row r="32" spans="1:7" x14ac:dyDescent="0.2">
      <c r="A32" s="52" t="s">
        <v>161</v>
      </c>
      <c r="B32" s="108">
        <f>B33+B34</f>
        <v>4639094.8900000006</v>
      </c>
      <c r="C32" s="108">
        <f t="shared" ref="C32:E32" si="13">C33+C34</f>
        <v>5482182</v>
      </c>
      <c r="D32" s="108">
        <f t="shared" si="13"/>
        <v>5482182</v>
      </c>
      <c r="E32" s="108">
        <f t="shared" si="13"/>
        <v>5490650.1500000004</v>
      </c>
      <c r="F32" s="114">
        <f t="shared" si="10"/>
        <v>118.35606471071773</v>
      </c>
      <c r="G32" s="114">
        <f t="shared" si="11"/>
        <v>100.15446677983329</v>
      </c>
    </row>
    <row r="33" spans="1:7" x14ac:dyDescent="0.2">
      <c r="A33" s="53" t="s">
        <v>150</v>
      </c>
      <c r="B33" s="109">
        <v>4542207.24</v>
      </c>
      <c r="C33" s="109">
        <v>5385294</v>
      </c>
      <c r="D33" s="109">
        <v>5385294</v>
      </c>
      <c r="E33" s="109">
        <v>5393762.1500000004</v>
      </c>
      <c r="F33" s="115">
        <f t="shared" si="10"/>
        <v>118.74760144145252</v>
      </c>
      <c r="G33" s="115">
        <f t="shared" si="11"/>
        <v>100.1572458253904</v>
      </c>
    </row>
    <row r="34" spans="1:7" x14ac:dyDescent="0.2">
      <c r="A34" s="53" t="s">
        <v>153</v>
      </c>
      <c r="B34" s="109">
        <v>96887.65</v>
      </c>
      <c r="C34" s="109">
        <v>96888</v>
      </c>
      <c r="D34" s="109">
        <v>96888</v>
      </c>
      <c r="E34" s="109">
        <v>96888</v>
      </c>
      <c r="F34" s="115">
        <f t="shared" si="10"/>
        <v>100.00036124315122</v>
      </c>
      <c r="G34" s="115">
        <f t="shared" si="11"/>
        <v>100</v>
      </c>
    </row>
    <row r="35" spans="1:7" x14ac:dyDescent="0.2">
      <c r="A35" s="52" t="s">
        <v>162</v>
      </c>
      <c r="B35" s="108">
        <f>B36+B37</f>
        <v>359424.74</v>
      </c>
      <c r="C35" s="108">
        <f t="shared" ref="C35:E35" si="14">C36+C37</f>
        <v>641979</v>
      </c>
      <c r="D35" s="108">
        <f t="shared" si="14"/>
        <v>641979</v>
      </c>
      <c r="E35" s="108">
        <f t="shared" si="14"/>
        <v>545939.13</v>
      </c>
      <c r="F35" s="114">
        <f t="shared" si="10"/>
        <v>151.89247406842389</v>
      </c>
      <c r="G35" s="114">
        <f t="shared" si="11"/>
        <v>85.040029346754338</v>
      </c>
    </row>
    <row r="36" spans="1:7" x14ac:dyDescent="0.2">
      <c r="A36" s="53" t="s">
        <v>151</v>
      </c>
      <c r="B36" s="109">
        <v>241073.88</v>
      </c>
      <c r="C36" s="109">
        <v>382379</v>
      </c>
      <c r="D36" s="109">
        <v>382379</v>
      </c>
      <c r="E36" s="109">
        <v>363006.3</v>
      </c>
      <c r="F36" s="115">
        <f t="shared" si="10"/>
        <v>150.57885989141587</v>
      </c>
      <c r="G36" s="115">
        <f t="shared" si="11"/>
        <v>94.933639138132591</v>
      </c>
    </row>
    <row r="37" spans="1:7" x14ac:dyDescent="0.2">
      <c r="A37" s="53" t="s">
        <v>152</v>
      </c>
      <c r="B37" s="109">
        <v>118350.86</v>
      </c>
      <c r="C37" s="109">
        <v>259600</v>
      </c>
      <c r="D37" s="109">
        <v>259600</v>
      </c>
      <c r="E37" s="109">
        <v>182932.83</v>
      </c>
      <c r="F37" s="115">
        <f t="shared" si="10"/>
        <v>154.56823042941977</v>
      </c>
      <c r="G37" s="115">
        <f t="shared" si="11"/>
        <v>70.467191833590135</v>
      </c>
    </row>
    <row r="38" spans="1:7" x14ac:dyDescent="0.2">
      <c r="A38" s="52" t="s">
        <v>194</v>
      </c>
      <c r="B38" s="108">
        <f>B39</f>
        <v>13207.11</v>
      </c>
      <c r="C38" s="108">
        <f t="shared" ref="C38:E38" si="15">C39</f>
        <v>30559</v>
      </c>
      <c r="D38" s="108">
        <f t="shared" si="15"/>
        <v>30559</v>
      </c>
      <c r="E38" s="108">
        <f t="shared" si="15"/>
        <v>13221.09</v>
      </c>
      <c r="F38" s="114">
        <f t="shared" si="10"/>
        <v>100.10585207513225</v>
      </c>
      <c r="G38" s="114">
        <f t="shared" si="11"/>
        <v>43.264144769135115</v>
      </c>
    </row>
    <row r="39" spans="1:7" x14ac:dyDescent="0.2">
      <c r="A39" s="53" t="s">
        <v>193</v>
      </c>
      <c r="B39" s="109">
        <v>13207.11</v>
      </c>
      <c r="C39" s="109">
        <v>30559</v>
      </c>
      <c r="D39" s="109">
        <v>30559</v>
      </c>
      <c r="E39" s="109">
        <v>13221.09</v>
      </c>
      <c r="F39" s="115">
        <f t="shared" si="10"/>
        <v>100.10585207513225</v>
      </c>
      <c r="G39" s="115">
        <f t="shared" si="11"/>
        <v>43.264144769135115</v>
      </c>
    </row>
    <row r="40" spans="1:7" x14ac:dyDescent="0.2">
      <c r="A40" s="52" t="s">
        <v>215</v>
      </c>
      <c r="B40" s="108">
        <f>B41+B42</f>
        <v>3321.48</v>
      </c>
      <c r="C40" s="108">
        <f t="shared" ref="C40:E40" si="16">C41+C42</f>
        <v>3963</v>
      </c>
      <c r="D40" s="108">
        <f t="shared" si="16"/>
        <v>3963</v>
      </c>
      <c r="E40" s="108">
        <f t="shared" si="16"/>
        <v>4854.51</v>
      </c>
      <c r="F40" s="114">
        <f t="shared" si="10"/>
        <v>146.155027276997</v>
      </c>
      <c r="G40" s="114">
        <f t="shared" si="11"/>
        <v>122.49583648750945</v>
      </c>
    </row>
    <row r="41" spans="1:7" x14ac:dyDescent="0.2">
      <c r="A41" s="53" t="s">
        <v>148</v>
      </c>
      <c r="B41" s="109">
        <v>3039.44</v>
      </c>
      <c r="C41" s="109">
        <v>3300</v>
      </c>
      <c r="D41" s="109">
        <v>3300</v>
      </c>
      <c r="E41" s="109">
        <v>3970.05</v>
      </c>
      <c r="F41" s="115">
        <f t="shared" si="10"/>
        <v>130.6178111757429</v>
      </c>
      <c r="G41" s="115">
        <f t="shared" si="11"/>
        <v>120.30454545454545</v>
      </c>
    </row>
    <row r="42" spans="1:7" x14ac:dyDescent="0.2">
      <c r="A42" s="53" t="s">
        <v>163</v>
      </c>
      <c r="B42" s="23">
        <v>282.04000000000002</v>
      </c>
      <c r="C42" s="23">
        <v>663</v>
      </c>
      <c r="D42" s="23">
        <v>663</v>
      </c>
      <c r="E42" s="23">
        <v>884.46</v>
      </c>
      <c r="F42" s="115">
        <f t="shared" si="10"/>
        <v>313.59381647993189</v>
      </c>
      <c r="G42" s="115">
        <f t="shared" si="11"/>
        <v>133.40271493212668</v>
      </c>
    </row>
    <row r="43" spans="1:7" x14ac:dyDescent="0.2">
      <c r="A43" s="52" t="s">
        <v>164</v>
      </c>
      <c r="B43" s="108">
        <f>B44</f>
        <v>25258.01</v>
      </c>
      <c r="C43" s="108">
        <f t="shared" ref="C43:E43" si="17">C44</f>
        <v>0</v>
      </c>
      <c r="D43" s="108">
        <f t="shared" si="17"/>
        <v>0</v>
      </c>
      <c r="E43" s="108">
        <f t="shared" si="17"/>
        <v>0</v>
      </c>
      <c r="F43" s="114">
        <f t="shared" si="10"/>
        <v>0</v>
      </c>
      <c r="G43" s="114" t="str">
        <f t="shared" si="11"/>
        <v>-</v>
      </c>
    </row>
    <row r="44" spans="1:7" x14ac:dyDescent="0.2">
      <c r="A44" s="53" t="s">
        <v>149</v>
      </c>
      <c r="B44" s="23">
        <v>25258.01</v>
      </c>
      <c r="C44" s="23">
        <v>0</v>
      </c>
      <c r="D44" s="23">
        <v>0</v>
      </c>
      <c r="E44" s="23">
        <v>0</v>
      </c>
      <c r="F44" s="115">
        <f t="shared" si="10"/>
        <v>0</v>
      </c>
      <c r="G44" s="115" t="str">
        <f t="shared" si="11"/>
        <v>-</v>
      </c>
    </row>
    <row r="45" spans="1:7" x14ac:dyDescent="0.2">
      <c r="A45" s="53"/>
      <c r="B45" s="109"/>
      <c r="C45" s="109"/>
      <c r="D45" s="109"/>
      <c r="E45" s="109"/>
      <c r="F45" s="115"/>
      <c r="G45" s="115"/>
    </row>
    <row r="46" spans="1:7" x14ac:dyDescent="0.2">
      <c r="A46" s="61" t="s">
        <v>97</v>
      </c>
      <c r="B46" s="111">
        <f>B28+B30+B32+B35+B38+B40+B43</f>
        <v>5820997.6900000013</v>
      </c>
      <c r="C46" s="111">
        <f t="shared" ref="C46:E46" si="18">C28+C30+C32+C35+C38+C40+C43</f>
        <v>7333353</v>
      </c>
      <c r="D46" s="111">
        <f t="shared" si="18"/>
        <v>7333353</v>
      </c>
      <c r="E46" s="111">
        <f t="shared" si="18"/>
        <v>6984804.2299999995</v>
      </c>
      <c r="F46" s="100">
        <f t="shared" si="10"/>
        <v>119.99324861439686</v>
      </c>
      <c r="G46" s="100">
        <f t="shared" si="11"/>
        <v>95.24707497375347</v>
      </c>
    </row>
    <row r="48" spans="1:7" x14ac:dyDescent="0.2">
      <c r="B48" s="71"/>
      <c r="C48" s="71"/>
      <c r="D48" s="71"/>
      <c r="E48" s="71"/>
      <c r="F48" s="71"/>
      <c r="G48" s="71"/>
    </row>
  </sheetData>
  <mergeCells count="1">
    <mergeCell ref="A2:G2"/>
  </mergeCells>
  <conditionalFormatting sqref="B8:E8">
    <cfRule type="containsBlanks" dxfId="26" priority="13">
      <formula>LEN(TRIM(B8))=0</formula>
    </cfRule>
  </conditionalFormatting>
  <conditionalFormatting sqref="B10:E10">
    <cfRule type="containsBlanks" dxfId="25" priority="12">
      <formula>LEN(TRIM(B10))=0</formula>
    </cfRule>
  </conditionalFormatting>
  <conditionalFormatting sqref="B12:E13">
    <cfRule type="containsBlanks" dxfId="24" priority="11">
      <formula>LEN(TRIM(B12))=0</formula>
    </cfRule>
  </conditionalFormatting>
  <conditionalFormatting sqref="B15:E16">
    <cfRule type="containsBlanks" dxfId="23" priority="10">
      <formula>LEN(TRIM(B15))=0</formula>
    </cfRule>
  </conditionalFormatting>
  <conditionalFormatting sqref="B18:E18">
    <cfRule type="containsBlanks" dxfId="22" priority="9">
      <formula>LEN(TRIM(B18))=0</formula>
    </cfRule>
  </conditionalFormatting>
  <conditionalFormatting sqref="B20:E21">
    <cfRule type="containsBlanks" dxfId="21" priority="8">
      <formula>LEN(TRIM(B20))=0</formula>
    </cfRule>
  </conditionalFormatting>
  <conditionalFormatting sqref="B29:E29">
    <cfRule type="containsBlanks" dxfId="20" priority="7">
      <formula>LEN(TRIM(B29))=0</formula>
    </cfRule>
  </conditionalFormatting>
  <conditionalFormatting sqref="B31:E31">
    <cfRule type="containsBlanks" dxfId="19" priority="6">
      <formula>LEN(TRIM(B31))=0</formula>
    </cfRule>
  </conditionalFormatting>
  <conditionalFormatting sqref="B33:E34">
    <cfRule type="containsBlanks" dxfId="18" priority="5">
      <formula>LEN(TRIM(B33))=0</formula>
    </cfRule>
  </conditionalFormatting>
  <conditionalFormatting sqref="B36:E37">
    <cfRule type="containsBlanks" dxfId="17" priority="4">
      <formula>LEN(TRIM(B36))=0</formula>
    </cfRule>
  </conditionalFormatting>
  <conditionalFormatting sqref="B39:E39">
    <cfRule type="containsBlanks" dxfId="16" priority="3">
      <formula>LEN(TRIM(B39))=0</formula>
    </cfRule>
  </conditionalFormatting>
  <conditionalFormatting sqref="B41:E42">
    <cfRule type="containsBlanks" dxfId="15" priority="2">
      <formula>LEN(TRIM(B41))=0</formula>
    </cfRule>
  </conditionalFormatting>
  <conditionalFormatting sqref="B44:E44">
    <cfRule type="containsBlanks" dxfId="14" priority="1">
      <formula>LEN(TRIM(B44))=0</formula>
    </cfRule>
  </conditionalFormatting>
  <pageMargins left="0.19685039370078741" right="0.19685039370078741" top="0.39370078740157483" bottom="0.39370078740157483" header="0.19685039370078741" footer="0.19685039370078741"/>
  <pageSetup paperSize="9" scale="88" firstPageNumber="7" orientation="landscape" useFirstPageNumber="1" r:id="rId1"/>
  <headerFooter>
    <oddFooter>&amp;C 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0"/>
  <sheetViews>
    <sheetView showGridLines="0" view="pageLayout" topLeftCell="A23" zoomScaleNormal="100" workbookViewId="0">
      <selection activeCell="A20" sqref="A20"/>
    </sheetView>
  </sheetViews>
  <sheetFormatPr defaultColWidth="9.140625" defaultRowHeight="12.75" x14ac:dyDescent="0.2"/>
  <cols>
    <col min="1" max="1" width="100.140625" style="1" customWidth="1"/>
    <col min="2" max="2" width="16.7109375" style="1" customWidth="1"/>
    <col min="3" max="3" width="15.28515625" style="1" bestFit="1" customWidth="1"/>
    <col min="4" max="4" width="15.85546875" style="1" bestFit="1" customWidth="1"/>
    <col min="5" max="5" width="16" style="1" customWidth="1"/>
    <col min="6" max="6" width="9.140625" style="1" bestFit="1" customWidth="1"/>
    <col min="7" max="7" width="8.5703125" style="1" bestFit="1" customWidth="1"/>
    <col min="8" max="16384" width="9.140625" style="1"/>
  </cols>
  <sheetData>
    <row r="1" spans="1:16" s="3" customFormat="1" ht="13.5" customHeight="1" x14ac:dyDescent="0.25">
      <c r="A1" s="167" t="s">
        <v>117</v>
      </c>
      <c r="B1" s="167"/>
      <c r="C1" s="167"/>
      <c r="D1" s="167"/>
      <c r="E1" s="167"/>
      <c r="F1" s="167"/>
      <c r="G1" s="167"/>
    </row>
    <row r="2" spans="1:16" ht="3.75" customHeight="1" x14ac:dyDescent="0.2">
      <c r="A2" s="48"/>
      <c r="B2" s="48"/>
      <c r="C2" s="48"/>
      <c r="D2" s="48"/>
      <c r="E2" s="48"/>
      <c r="F2" s="48"/>
      <c r="G2" s="48"/>
    </row>
    <row r="3" spans="1:16" ht="38.25" x14ac:dyDescent="0.2">
      <c r="A3" s="59" t="s">
        <v>118</v>
      </c>
      <c r="B3" s="28" t="s">
        <v>283</v>
      </c>
      <c r="C3" s="28" t="s">
        <v>220</v>
      </c>
      <c r="D3" s="28" t="s">
        <v>221</v>
      </c>
      <c r="E3" s="28" t="s">
        <v>284</v>
      </c>
      <c r="F3" s="41" t="s">
        <v>190</v>
      </c>
      <c r="G3" s="41" t="s">
        <v>191</v>
      </c>
    </row>
    <row r="4" spans="1:16" s="4" customFormat="1" ht="8.25" customHeight="1" x14ac:dyDescent="0.2">
      <c r="A4" s="57">
        <v>1</v>
      </c>
      <c r="B4" s="57">
        <v>2</v>
      </c>
      <c r="C4" s="57">
        <v>3</v>
      </c>
      <c r="D4" s="57">
        <v>4</v>
      </c>
      <c r="E4" s="57">
        <v>5</v>
      </c>
      <c r="F4" s="57" t="s">
        <v>109</v>
      </c>
      <c r="G4" s="57" t="s">
        <v>110</v>
      </c>
    </row>
    <row r="5" spans="1:16" x14ac:dyDescent="0.2">
      <c r="A5" s="7" t="s">
        <v>124</v>
      </c>
      <c r="B5" s="7"/>
      <c r="C5" s="7"/>
      <c r="D5" s="7"/>
      <c r="E5" s="7"/>
      <c r="F5" s="7"/>
      <c r="G5" s="7"/>
    </row>
    <row r="6" spans="1:16" ht="15.75" x14ac:dyDescent="0.25">
      <c r="A6" s="103" t="s">
        <v>119</v>
      </c>
      <c r="B6" s="118">
        <f>SUM(B7:B11)</f>
        <v>0</v>
      </c>
      <c r="C6" s="118">
        <f t="shared" ref="C6:E6" si="0">SUM(C7:C11)</f>
        <v>0</v>
      </c>
      <c r="D6" s="118">
        <f t="shared" si="0"/>
        <v>0</v>
      </c>
      <c r="E6" s="118">
        <f t="shared" si="0"/>
        <v>0</v>
      </c>
      <c r="F6" s="120" t="str">
        <f>IFERROR(E6/B6*100,"-")</f>
        <v>-</v>
      </c>
      <c r="G6" s="120" t="str">
        <f>IFERROR(E6/D6*100,"-")</f>
        <v>-</v>
      </c>
      <c r="I6" s="139"/>
      <c r="J6" s="95"/>
      <c r="K6" s="95"/>
      <c r="L6" s="95"/>
      <c r="M6" s="95"/>
      <c r="N6" s="95"/>
      <c r="O6" s="95"/>
      <c r="P6" s="95"/>
    </row>
    <row r="7" spans="1:16" ht="15.75" x14ac:dyDescent="0.25">
      <c r="A7" s="56" t="s">
        <v>165</v>
      </c>
      <c r="B7" s="23">
        <v>0</v>
      </c>
      <c r="C7" s="23">
        <v>0</v>
      </c>
      <c r="D7" s="23">
        <v>0</v>
      </c>
      <c r="E7" s="23">
        <v>0</v>
      </c>
      <c r="F7" s="115" t="str">
        <f t="shared" ref="F7:F38" si="1">IFERROR(E7/B7*100,"-")</f>
        <v>-</v>
      </c>
      <c r="G7" s="115" t="str">
        <f t="shared" ref="G7:G38" si="2">IFERROR(E7/D7*100,"-")</f>
        <v>-</v>
      </c>
      <c r="I7" s="139"/>
      <c r="J7" s="95"/>
      <c r="K7" s="95"/>
      <c r="L7" s="95"/>
      <c r="M7" s="95"/>
      <c r="N7" s="95"/>
      <c r="O7" s="95"/>
      <c r="P7" s="95"/>
    </row>
    <row r="8" spans="1:16" x14ac:dyDescent="0.2">
      <c r="A8" s="56" t="s">
        <v>209</v>
      </c>
      <c r="B8" s="23">
        <v>0</v>
      </c>
      <c r="C8" s="23">
        <v>0</v>
      </c>
      <c r="D8" s="23">
        <v>0</v>
      </c>
      <c r="E8" s="23">
        <v>0</v>
      </c>
      <c r="F8" s="115" t="str">
        <f t="shared" si="1"/>
        <v>-</v>
      </c>
      <c r="G8" s="115" t="str">
        <f t="shared" si="2"/>
        <v>-</v>
      </c>
      <c r="I8" s="140"/>
      <c r="J8" s="95"/>
      <c r="K8" s="95"/>
      <c r="L8" s="95"/>
      <c r="M8" s="95"/>
      <c r="N8" s="95"/>
      <c r="O8" s="95"/>
      <c r="P8" s="95"/>
    </row>
    <row r="9" spans="1:16" x14ac:dyDescent="0.2">
      <c r="A9" s="56" t="s">
        <v>166</v>
      </c>
      <c r="B9" s="23">
        <v>0</v>
      </c>
      <c r="C9" s="23">
        <v>0</v>
      </c>
      <c r="D9" s="23">
        <v>0</v>
      </c>
      <c r="E9" s="23">
        <v>0</v>
      </c>
      <c r="F9" s="115" t="str">
        <f t="shared" si="1"/>
        <v>-</v>
      </c>
      <c r="G9" s="115" t="str">
        <f t="shared" si="2"/>
        <v>-</v>
      </c>
      <c r="I9" s="95"/>
      <c r="J9" s="95"/>
      <c r="K9" s="95"/>
      <c r="L9" s="95"/>
      <c r="M9" s="95"/>
      <c r="N9" s="95"/>
      <c r="O9" s="95"/>
      <c r="P9" s="95"/>
    </row>
    <row r="10" spans="1:16" x14ac:dyDescent="0.2">
      <c r="A10" s="56" t="s">
        <v>167</v>
      </c>
      <c r="B10" s="23">
        <v>0</v>
      </c>
      <c r="C10" s="23">
        <v>0</v>
      </c>
      <c r="D10" s="23">
        <v>0</v>
      </c>
      <c r="E10" s="23">
        <v>0</v>
      </c>
      <c r="F10" s="115" t="str">
        <f t="shared" si="1"/>
        <v>-</v>
      </c>
      <c r="G10" s="115" t="str">
        <f t="shared" si="2"/>
        <v>-</v>
      </c>
    </row>
    <row r="11" spans="1:16" x14ac:dyDescent="0.2">
      <c r="A11" s="56" t="s">
        <v>168</v>
      </c>
      <c r="B11" s="23">
        <v>0</v>
      </c>
      <c r="C11" s="23">
        <v>0</v>
      </c>
      <c r="D11" s="23">
        <v>0</v>
      </c>
      <c r="E11" s="23">
        <v>0</v>
      </c>
      <c r="F11" s="115" t="str">
        <f t="shared" si="1"/>
        <v>-</v>
      </c>
      <c r="G11" s="115" t="str">
        <f t="shared" si="2"/>
        <v>-</v>
      </c>
    </row>
    <row r="12" spans="1:16" x14ac:dyDescent="0.2">
      <c r="A12" s="93" t="s">
        <v>120</v>
      </c>
      <c r="B12" s="118">
        <f>SUM(B13:B16)</f>
        <v>0</v>
      </c>
      <c r="C12" s="118">
        <f t="shared" ref="C12:E12" si="3">SUM(C13:C16)</f>
        <v>0</v>
      </c>
      <c r="D12" s="118">
        <f t="shared" si="3"/>
        <v>0</v>
      </c>
      <c r="E12" s="118">
        <f t="shared" si="3"/>
        <v>0</v>
      </c>
      <c r="F12" s="120" t="str">
        <f t="shared" si="1"/>
        <v>-</v>
      </c>
      <c r="G12" s="120" t="str">
        <f t="shared" si="2"/>
        <v>-</v>
      </c>
    </row>
    <row r="13" spans="1:16" x14ac:dyDescent="0.2">
      <c r="A13" s="56" t="s">
        <v>169</v>
      </c>
      <c r="B13" s="23">
        <v>0</v>
      </c>
      <c r="C13" s="23">
        <v>0</v>
      </c>
      <c r="D13" s="23">
        <v>0</v>
      </c>
      <c r="E13" s="23">
        <v>0</v>
      </c>
      <c r="F13" s="115" t="str">
        <f t="shared" si="1"/>
        <v>-</v>
      </c>
      <c r="G13" s="115" t="str">
        <f t="shared" si="2"/>
        <v>-</v>
      </c>
    </row>
    <row r="14" spans="1:16" x14ac:dyDescent="0.2">
      <c r="A14" s="56" t="s">
        <v>170</v>
      </c>
      <c r="B14" s="23">
        <v>0</v>
      </c>
      <c r="C14" s="23">
        <v>0</v>
      </c>
      <c r="D14" s="23">
        <v>0</v>
      </c>
      <c r="E14" s="23">
        <v>0</v>
      </c>
      <c r="F14" s="115" t="str">
        <f t="shared" si="1"/>
        <v>-</v>
      </c>
      <c r="G14" s="115" t="str">
        <f t="shared" si="2"/>
        <v>-</v>
      </c>
    </row>
    <row r="15" spans="1:16" x14ac:dyDescent="0.2">
      <c r="A15" s="56" t="s">
        <v>171</v>
      </c>
      <c r="B15" s="23">
        <v>0</v>
      </c>
      <c r="C15" s="23">
        <v>0</v>
      </c>
      <c r="D15" s="23">
        <v>0</v>
      </c>
      <c r="E15" s="23">
        <v>0</v>
      </c>
      <c r="F15" s="115" t="str">
        <f t="shared" si="1"/>
        <v>-</v>
      </c>
      <c r="G15" s="115" t="str">
        <f t="shared" si="2"/>
        <v>-</v>
      </c>
    </row>
    <row r="16" spans="1:16" x14ac:dyDescent="0.2">
      <c r="A16" s="56" t="s">
        <v>172</v>
      </c>
      <c r="B16" s="23">
        <v>0</v>
      </c>
      <c r="C16" s="23">
        <v>0</v>
      </c>
      <c r="D16" s="23">
        <v>0</v>
      </c>
      <c r="E16" s="23">
        <v>0</v>
      </c>
      <c r="F16" s="115" t="str">
        <f t="shared" si="1"/>
        <v>-</v>
      </c>
      <c r="G16" s="115" t="str">
        <f t="shared" si="2"/>
        <v>-</v>
      </c>
    </row>
    <row r="17" spans="1:7" x14ac:dyDescent="0.2">
      <c r="A17" s="93" t="s">
        <v>121</v>
      </c>
      <c r="B17" s="118">
        <f>SUM(B18:B23)</f>
        <v>5820997.6900000004</v>
      </c>
      <c r="C17" s="118">
        <f t="shared" ref="C17:E17" si="4">SUM(C18:C23)</f>
        <v>7333353</v>
      </c>
      <c r="D17" s="118">
        <f t="shared" si="4"/>
        <v>7333353</v>
      </c>
      <c r="E17" s="118">
        <f t="shared" si="4"/>
        <v>6984804.2300000004</v>
      </c>
      <c r="F17" s="120">
        <f t="shared" si="1"/>
        <v>119.99324861439689</v>
      </c>
      <c r="G17" s="120">
        <f t="shared" si="2"/>
        <v>95.247074973753485</v>
      </c>
    </row>
    <row r="18" spans="1:7" x14ac:dyDescent="0.2">
      <c r="A18" s="56" t="s">
        <v>173</v>
      </c>
      <c r="B18" s="23">
        <v>0</v>
      </c>
      <c r="C18" s="23">
        <v>0</v>
      </c>
      <c r="D18" s="23">
        <v>0</v>
      </c>
      <c r="E18" s="23">
        <v>0</v>
      </c>
      <c r="F18" s="115" t="str">
        <f t="shared" si="1"/>
        <v>-</v>
      </c>
      <c r="G18" s="115" t="str">
        <f t="shared" si="2"/>
        <v>-</v>
      </c>
    </row>
    <row r="19" spans="1:7" x14ac:dyDescent="0.2">
      <c r="A19" s="56" t="s">
        <v>174</v>
      </c>
      <c r="B19" s="23">
        <v>5317011.29</v>
      </c>
      <c r="C19" s="23">
        <v>6476200</v>
      </c>
      <c r="D19" s="23">
        <v>6476200</v>
      </c>
      <c r="E19" s="23">
        <v>6186334.0800000001</v>
      </c>
      <c r="F19" s="115">
        <f t="shared" si="1"/>
        <v>116.34983908412954</v>
      </c>
      <c r="G19" s="115">
        <f t="shared" si="2"/>
        <v>95.524135758623885</v>
      </c>
    </row>
    <row r="20" spans="1:7" x14ac:dyDescent="0.2">
      <c r="A20" s="56" t="s">
        <v>210</v>
      </c>
      <c r="B20" s="23">
        <v>0</v>
      </c>
      <c r="C20" s="23">
        <v>0</v>
      </c>
      <c r="D20" s="23">
        <v>0</v>
      </c>
      <c r="E20" s="23">
        <v>0</v>
      </c>
      <c r="F20" s="115" t="str">
        <f t="shared" si="1"/>
        <v>-</v>
      </c>
      <c r="G20" s="115" t="str">
        <f t="shared" si="2"/>
        <v>-</v>
      </c>
    </row>
    <row r="21" spans="1:7" s="5" customFormat="1" x14ac:dyDescent="0.2">
      <c r="A21" s="56" t="s">
        <v>175</v>
      </c>
      <c r="B21" s="23">
        <v>0</v>
      </c>
      <c r="C21" s="23">
        <v>0</v>
      </c>
      <c r="D21" s="23">
        <v>0</v>
      </c>
      <c r="E21" s="23">
        <v>0</v>
      </c>
      <c r="F21" s="115" t="str">
        <f t="shared" si="1"/>
        <v>-</v>
      </c>
      <c r="G21" s="115" t="str">
        <f t="shared" si="2"/>
        <v>-</v>
      </c>
    </row>
    <row r="22" spans="1:7" x14ac:dyDescent="0.2">
      <c r="A22" s="56" t="s">
        <v>176</v>
      </c>
      <c r="B22" s="23">
        <v>0</v>
      </c>
      <c r="C22" s="23">
        <v>0</v>
      </c>
      <c r="D22" s="23">
        <v>0</v>
      </c>
      <c r="E22" s="23">
        <v>0</v>
      </c>
      <c r="F22" s="115" t="str">
        <f t="shared" si="1"/>
        <v>-</v>
      </c>
      <c r="G22" s="115" t="str">
        <f t="shared" si="2"/>
        <v>-</v>
      </c>
    </row>
    <row r="23" spans="1:7" x14ac:dyDescent="0.2">
      <c r="A23" s="56" t="s">
        <v>177</v>
      </c>
      <c r="B23" s="23">
        <v>503986.4</v>
      </c>
      <c r="C23" s="23">
        <v>857153</v>
      </c>
      <c r="D23" s="23">
        <v>857153</v>
      </c>
      <c r="E23" s="23">
        <v>798470.15</v>
      </c>
      <c r="F23" s="115">
        <f t="shared" si="1"/>
        <v>158.43089218280494</v>
      </c>
      <c r="G23" s="115">
        <f t="shared" si="2"/>
        <v>93.153748513975927</v>
      </c>
    </row>
    <row r="24" spans="1:7" x14ac:dyDescent="0.2">
      <c r="A24" s="93" t="s">
        <v>122</v>
      </c>
      <c r="B24" s="118">
        <f>SUM(B25:B31)</f>
        <v>0</v>
      </c>
      <c r="C24" s="118">
        <f t="shared" ref="C24:E24" si="5">SUM(C25:C31)</f>
        <v>0</v>
      </c>
      <c r="D24" s="118">
        <f t="shared" si="5"/>
        <v>0</v>
      </c>
      <c r="E24" s="118">
        <f t="shared" si="5"/>
        <v>0</v>
      </c>
      <c r="F24" s="120" t="str">
        <f t="shared" si="1"/>
        <v>-</v>
      </c>
      <c r="G24" s="120" t="str">
        <f t="shared" si="2"/>
        <v>-</v>
      </c>
    </row>
    <row r="25" spans="1:7" x14ac:dyDescent="0.2">
      <c r="A25" s="56" t="s">
        <v>178</v>
      </c>
      <c r="B25" s="23">
        <v>0</v>
      </c>
      <c r="C25" s="23">
        <v>0</v>
      </c>
      <c r="D25" s="23">
        <v>0</v>
      </c>
      <c r="E25" s="23">
        <v>0</v>
      </c>
      <c r="F25" s="115" t="str">
        <f t="shared" si="1"/>
        <v>-</v>
      </c>
      <c r="G25" s="115" t="str">
        <f t="shared" si="2"/>
        <v>-</v>
      </c>
    </row>
    <row r="26" spans="1:7" x14ac:dyDescent="0.2">
      <c r="A26" s="56" t="s">
        <v>179</v>
      </c>
      <c r="B26" s="23">
        <v>0</v>
      </c>
      <c r="C26" s="23">
        <v>0</v>
      </c>
      <c r="D26" s="23">
        <v>0</v>
      </c>
      <c r="E26" s="23">
        <v>0</v>
      </c>
      <c r="F26" s="115" t="str">
        <f t="shared" si="1"/>
        <v>-</v>
      </c>
      <c r="G26" s="115" t="str">
        <f t="shared" si="2"/>
        <v>-</v>
      </c>
    </row>
    <row r="27" spans="1:7" x14ac:dyDescent="0.2">
      <c r="A27" s="56" t="s">
        <v>180</v>
      </c>
      <c r="B27" s="23">
        <v>0</v>
      </c>
      <c r="C27" s="23">
        <v>0</v>
      </c>
      <c r="D27" s="23">
        <v>0</v>
      </c>
      <c r="E27" s="23">
        <v>0</v>
      </c>
      <c r="F27" s="115" t="str">
        <f t="shared" si="1"/>
        <v>-</v>
      </c>
      <c r="G27" s="115" t="str">
        <f t="shared" si="2"/>
        <v>-</v>
      </c>
    </row>
    <row r="28" spans="1:7" x14ac:dyDescent="0.2">
      <c r="A28" s="56" t="s">
        <v>181</v>
      </c>
      <c r="B28" s="23">
        <v>0</v>
      </c>
      <c r="C28" s="23">
        <v>0</v>
      </c>
      <c r="D28" s="23">
        <v>0</v>
      </c>
      <c r="E28" s="23">
        <v>0</v>
      </c>
      <c r="F28" s="115" t="str">
        <f t="shared" si="1"/>
        <v>-</v>
      </c>
      <c r="G28" s="115" t="str">
        <f t="shared" si="2"/>
        <v>-</v>
      </c>
    </row>
    <row r="29" spans="1:7" x14ac:dyDescent="0.2">
      <c r="A29" s="56" t="s">
        <v>182</v>
      </c>
      <c r="B29" s="23">
        <v>0</v>
      </c>
      <c r="C29" s="23">
        <v>0</v>
      </c>
      <c r="D29" s="23">
        <v>0</v>
      </c>
      <c r="E29" s="23">
        <v>0</v>
      </c>
      <c r="F29" s="115" t="str">
        <f t="shared" si="1"/>
        <v>-</v>
      </c>
      <c r="G29" s="115" t="str">
        <f t="shared" si="2"/>
        <v>-</v>
      </c>
    </row>
    <row r="30" spans="1:7" x14ac:dyDescent="0.2">
      <c r="A30" s="56" t="s">
        <v>183</v>
      </c>
      <c r="B30" s="23">
        <v>0</v>
      </c>
      <c r="C30" s="23">
        <v>0</v>
      </c>
      <c r="D30" s="23">
        <v>0</v>
      </c>
      <c r="E30" s="23">
        <v>0</v>
      </c>
      <c r="F30" s="115" t="str">
        <f t="shared" si="1"/>
        <v>-</v>
      </c>
      <c r="G30" s="115" t="str">
        <f t="shared" si="2"/>
        <v>-</v>
      </c>
    </row>
    <row r="31" spans="1:7" x14ac:dyDescent="0.2">
      <c r="A31" s="56" t="s">
        <v>184</v>
      </c>
      <c r="B31" s="23">
        <v>0</v>
      </c>
      <c r="C31" s="23">
        <v>0</v>
      </c>
      <c r="D31" s="23">
        <v>0</v>
      </c>
      <c r="E31" s="23">
        <v>0</v>
      </c>
      <c r="F31" s="115" t="str">
        <f t="shared" si="1"/>
        <v>-</v>
      </c>
      <c r="G31" s="115" t="str">
        <f t="shared" si="2"/>
        <v>-</v>
      </c>
    </row>
    <row r="32" spans="1:7" x14ac:dyDescent="0.2">
      <c r="A32" s="93" t="s">
        <v>123</v>
      </c>
      <c r="B32" s="118">
        <f>SUM(B33:B36)</f>
        <v>0</v>
      </c>
      <c r="C32" s="118">
        <f t="shared" ref="C32:E32" si="6">SUM(C33:C36)</f>
        <v>0</v>
      </c>
      <c r="D32" s="118">
        <f t="shared" si="6"/>
        <v>0</v>
      </c>
      <c r="E32" s="118">
        <f t="shared" si="6"/>
        <v>0</v>
      </c>
      <c r="F32" s="120" t="str">
        <f t="shared" si="1"/>
        <v>-</v>
      </c>
      <c r="G32" s="120" t="str">
        <f t="shared" si="2"/>
        <v>-</v>
      </c>
    </row>
    <row r="33" spans="1:7" x14ac:dyDescent="0.2">
      <c r="A33" s="56" t="s">
        <v>185</v>
      </c>
      <c r="B33" s="23">
        <v>0</v>
      </c>
      <c r="C33" s="23">
        <v>0</v>
      </c>
      <c r="D33" s="23">
        <v>0</v>
      </c>
      <c r="E33" s="23">
        <v>0</v>
      </c>
      <c r="F33" s="115" t="str">
        <f t="shared" si="1"/>
        <v>-</v>
      </c>
      <c r="G33" s="115" t="str">
        <f t="shared" si="2"/>
        <v>-</v>
      </c>
    </row>
    <row r="34" spans="1:7" s="5" customFormat="1" x14ac:dyDescent="0.2">
      <c r="A34" s="56" t="s">
        <v>186</v>
      </c>
      <c r="B34" s="23">
        <v>0</v>
      </c>
      <c r="C34" s="23">
        <v>0</v>
      </c>
      <c r="D34" s="23">
        <v>0</v>
      </c>
      <c r="E34" s="23">
        <v>0</v>
      </c>
      <c r="F34" s="115" t="str">
        <f t="shared" si="1"/>
        <v>-</v>
      </c>
      <c r="G34" s="115" t="str">
        <f t="shared" si="2"/>
        <v>-</v>
      </c>
    </row>
    <row r="35" spans="1:7" x14ac:dyDescent="0.2">
      <c r="A35" s="56" t="s">
        <v>187</v>
      </c>
      <c r="B35" s="23">
        <v>0</v>
      </c>
      <c r="C35" s="23">
        <v>0</v>
      </c>
      <c r="D35" s="23">
        <v>0</v>
      </c>
      <c r="E35" s="23">
        <v>0</v>
      </c>
      <c r="F35" s="115" t="str">
        <f t="shared" si="1"/>
        <v>-</v>
      </c>
      <c r="G35" s="115" t="str">
        <f t="shared" si="2"/>
        <v>-</v>
      </c>
    </row>
    <row r="36" spans="1:7" x14ac:dyDescent="0.2">
      <c r="A36" s="56" t="s">
        <v>188</v>
      </c>
      <c r="B36" s="23">
        <v>0</v>
      </c>
      <c r="C36" s="23">
        <v>0</v>
      </c>
      <c r="D36" s="23">
        <v>0</v>
      </c>
      <c r="E36" s="23">
        <v>0</v>
      </c>
      <c r="F36" s="115" t="str">
        <f t="shared" si="1"/>
        <v>-</v>
      </c>
      <c r="G36" s="115" t="str">
        <f t="shared" si="2"/>
        <v>-</v>
      </c>
    </row>
    <row r="37" spans="1:7" x14ac:dyDescent="0.2">
      <c r="B37" s="112"/>
      <c r="C37" s="112"/>
      <c r="D37" s="112"/>
      <c r="E37" s="112"/>
      <c r="F37" s="116"/>
      <c r="G37" s="116"/>
    </row>
    <row r="38" spans="1:7" x14ac:dyDescent="0.2">
      <c r="A38" s="92" t="s">
        <v>97</v>
      </c>
      <c r="B38" s="119">
        <f>B6+B12+B17+B24+B32</f>
        <v>5820997.6900000004</v>
      </c>
      <c r="C38" s="119">
        <f t="shared" ref="C38:E38" si="7">C6+C12+C17+C24+C32</f>
        <v>7333353</v>
      </c>
      <c r="D38" s="119">
        <f t="shared" si="7"/>
        <v>7333353</v>
      </c>
      <c r="E38" s="119">
        <f t="shared" si="7"/>
        <v>6984804.2300000004</v>
      </c>
      <c r="F38" s="121">
        <f t="shared" si="1"/>
        <v>119.99324861439689</v>
      </c>
      <c r="G38" s="121">
        <f t="shared" si="2"/>
        <v>95.247074973753485</v>
      </c>
    </row>
    <row r="40" spans="1:7" x14ac:dyDescent="0.2">
      <c r="B40" s="71"/>
      <c r="C40" s="71"/>
      <c r="D40" s="71"/>
      <c r="E40" s="71"/>
      <c r="F40" s="71"/>
      <c r="G40" s="71"/>
    </row>
  </sheetData>
  <mergeCells count="1">
    <mergeCell ref="A1:G1"/>
  </mergeCells>
  <conditionalFormatting sqref="B7:E11">
    <cfRule type="containsBlanks" dxfId="13" priority="15">
      <formula>LEN(TRIM(B7))=0</formula>
    </cfRule>
  </conditionalFormatting>
  <conditionalFormatting sqref="B13:E16">
    <cfRule type="containsBlanks" dxfId="12" priority="7">
      <formula>LEN(TRIM(B13))=0</formula>
    </cfRule>
  </conditionalFormatting>
  <conditionalFormatting sqref="B18:E23">
    <cfRule type="containsBlanks" dxfId="11" priority="3">
      <formula>LEN(TRIM(B18))=0</formula>
    </cfRule>
  </conditionalFormatting>
  <conditionalFormatting sqref="B25:E31">
    <cfRule type="containsBlanks" dxfId="10" priority="2">
      <formula>LEN(TRIM(B25))=0</formula>
    </cfRule>
  </conditionalFormatting>
  <conditionalFormatting sqref="B33:E36">
    <cfRule type="containsBlanks" dxfId="9" priority="1">
      <formula>LEN(TRIM(B33))=0</formula>
    </cfRule>
  </conditionalFormatting>
  <pageMargins left="0.19685039370078741" right="0.19685039370078741" top="0.39370078740157483" bottom="0.39370078740157483" header="0.19685039370078741" footer="0.19685039370078741"/>
  <pageSetup paperSize="9" scale="78" firstPageNumber="8" orientation="landscape" useFirstPageNumber="1" r:id="rId1"/>
  <headerFooter>
    <oddFooter>&amp;C 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8"/>
  <sheetViews>
    <sheetView showGridLines="0" view="pageLayout" topLeftCell="A18" zoomScaleNormal="100" workbookViewId="0">
      <selection activeCell="G22" sqref="G22"/>
    </sheetView>
  </sheetViews>
  <sheetFormatPr defaultColWidth="9.140625" defaultRowHeight="12.75" x14ac:dyDescent="0.2"/>
  <cols>
    <col min="1" max="1" width="73.7109375" style="1" customWidth="1"/>
    <col min="2" max="3" width="17.28515625" style="1" customWidth="1"/>
    <col min="4" max="4" width="17.7109375" style="1" customWidth="1"/>
    <col min="5" max="5" width="17.28515625" style="1" customWidth="1"/>
    <col min="6" max="6" width="11.140625" style="1" bestFit="1" customWidth="1"/>
    <col min="7" max="7" width="10" style="1" bestFit="1" customWidth="1"/>
    <col min="8" max="16384" width="9.140625" style="1"/>
  </cols>
  <sheetData>
    <row r="1" spans="1:16" s="3" customFormat="1" ht="15.75" x14ac:dyDescent="0.25">
      <c r="A1" s="60" t="s">
        <v>98</v>
      </c>
      <c r="G1" s="9"/>
    </row>
    <row r="3" spans="1:16" s="3" customFormat="1" ht="15.75" x14ac:dyDescent="0.25">
      <c r="A3" s="167" t="s">
        <v>125</v>
      </c>
      <c r="B3" s="167"/>
      <c r="C3" s="167"/>
      <c r="D3" s="167"/>
      <c r="E3" s="167"/>
      <c r="F3" s="167"/>
      <c r="G3" s="167"/>
    </row>
    <row r="4" spans="1:16" x14ac:dyDescent="0.2">
      <c r="A4" s="48"/>
      <c r="B4" s="48"/>
      <c r="C4" s="48"/>
      <c r="D4" s="48"/>
      <c r="E4" s="48"/>
      <c r="F4" s="48"/>
      <c r="G4" s="48"/>
    </row>
    <row r="5" spans="1:16" ht="38.25" x14ac:dyDescent="0.2">
      <c r="A5" s="59" t="s">
        <v>126</v>
      </c>
      <c r="B5" s="28" t="s">
        <v>283</v>
      </c>
      <c r="C5" s="28" t="s">
        <v>220</v>
      </c>
      <c r="D5" s="28" t="s">
        <v>221</v>
      </c>
      <c r="E5" s="28" t="s">
        <v>284</v>
      </c>
      <c r="F5" s="41" t="s">
        <v>190</v>
      </c>
      <c r="G5" s="41" t="s">
        <v>191</v>
      </c>
    </row>
    <row r="6" spans="1:16" s="4" customFormat="1" ht="11.25" x14ac:dyDescent="0.2">
      <c r="A6" s="57">
        <v>1</v>
      </c>
      <c r="B6" s="57">
        <v>2</v>
      </c>
      <c r="C6" s="57">
        <v>3</v>
      </c>
      <c r="D6" s="57">
        <v>4</v>
      </c>
      <c r="E6" s="57">
        <v>5</v>
      </c>
      <c r="F6" s="57" t="s">
        <v>109</v>
      </c>
      <c r="G6" s="57" t="s">
        <v>110</v>
      </c>
    </row>
    <row r="7" spans="1:16" x14ac:dyDescent="0.2">
      <c r="A7" s="7" t="s">
        <v>99</v>
      </c>
      <c r="B7" s="50"/>
      <c r="C7" s="50"/>
      <c r="D7" s="50"/>
      <c r="E7" s="50"/>
      <c r="F7" s="51"/>
      <c r="G7" s="97"/>
    </row>
    <row r="8" spans="1:16" ht="15.75" x14ac:dyDescent="0.25">
      <c r="A8" s="55" t="s">
        <v>100</v>
      </c>
      <c r="B8" s="108">
        <f>B9+B11</f>
        <v>0</v>
      </c>
      <c r="C8" s="108">
        <f t="shared" ref="C8:E8" si="0">C9+C11</f>
        <v>0</v>
      </c>
      <c r="D8" s="108">
        <f t="shared" si="0"/>
        <v>0</v>
      </c>
      <c r="E8" s="108">
        <f t="shared" si="0"/>
        <v>0</v>
      </c>
      <c r="F8" s="114" t="str">
        <f>IFERROR(E8/B8*100,"-")</f>
        <v>-</v>
      </c>
      <c r="G8" s="114" t="str">
        <f>IFERROR(E8/D8*100,"-")</f>
        <v>-</v>
      </c>
      <c r="H8" s="95"/>
      <c r="I8" s="139"/>
      <c r="J8" s="95"/>
      <c r="K8" s="95"/>
      <c r="L8" s="95"/>
      <c r="M8" s="95"/>
      <c r="N8" s="95"/>
      <c r="O8" s="95"/>
      <c r="P8" s="95"/>
    </row>
    <row r="9" spans="1:16" ht="26.25" x14ac:dyDescent="0.25">
      <c r="A9" s="52" t="s">
        <v>189</v>
      </c>
      <c r="B9" s="108">
        <f>B10</f>
        <v>0</v>
      </c>
      <c r="C9" s="108">
        <f t="shared" ref="C9:E9" si="1">C10</f>
        <v>0</v>
      </c>
      <c r="D9" s="108">
        <f t="shared" si="1"/>
        <v>0</v>
      </c>
      <c r="E9" s="108">
        <f t="shared" si="1"/>
        <v>0</v>
      </c>
      <c r="F9" s="114" t="str">
        <f t="shared" ref="F9:F24" si="2">IFERROR(E9/B9*100,"-")</f>
        <v>-</v>
      </c>
      <c r="G9" s="114" t="str">
        <f t="shared" ref="G9:G24" si="3">IFERROR(E9/D9*100,"-")</f>
        <v>-</v>
      </c>
      <c r="H9" s="95"/>
      <c r="I9" s="139"/>
      <c r="J9" s="95"/>
      <c r="K9" s="95"/>
      <c r="L9" s="95"/>
      <c r="M9" s="95"/>
      <c r="N9" s="95"/>
      <c r="O9" s="95"/>
      <c r="P9" s="95"/>
    </row>
    <row r="10" spans="1:16" s="5" customFormat="1" x14ac:dyDescent="0.2">
      <c r="A10" s="53" t="s">
        <v>195</v>
      </c>
      <c r="B10" s="23">
        <v>0</v>
      </c>
      <c r="C10" s="23">
        <v>0</v>
      </c>
      <c r="D10" s="23">
        <v>0</v>
      </c>
      <c r="E10" s="23">
        <v>0</v>
      </c>
      <c r="F10" s="115" t="str">
        <f t="shared" si="2"/>
        <v>-</v>
      </c>
      <c r="G10" s="114" t="str">
        <f t="shared" si="3"/>
        <v>-</v>
      </c>
      <c r="H10" s="141"/>
      <c r="I10" s="140"/>
      <c r="J10" s="141"/>
      <c r="K10" s="141"/>
      <c r="L10" s="141"/>
      <c r="M10" s="141"/>
      <c r="N10" s="141"/>
      <c r="O10" s="141"/>
      <c r="P10" s="141"/>
    </row>
    <row r="11" spans="1:16" s="5" customFormat="1" ht="25.5" x14ac:dyDescent="0.2">
      <c r="A11" s="52" t="s">
        <v>101</v>
      </c>
      <c r="B11" s="108">
        <f>B12</f>
        <v>0</v>
      </c>
      <c r="C11" s="108">
        <f t="shared" ref="C11:E11" si="4">C12</f>
        <v>0</v>
      </c>
      <c r="D11" s="108">
        <f t="shared" si="4"/>
        <v>0</v>
      </c>
      <c r="E11" s="108">
        <f t="shared" si="4"/>
        <v>0</v>
      </c>
      <c r="F11" s="114" t="str">
        <f t="shared" si="2"/>
        <v>-</v>
      </c>
      <c r="G11" s="114" t="str">
        <f t="shared" si="3"/>
        <v>-</v>
      </c>
    </row>
    <row r="12" spans="1:16" x14ac:dyDescent="0.2">
      <c r="A12" s="53" t="s">
        <v>196</v>
      </c>
      <c r="B12" s="23">
        <v>0</v>
      </c>
      <c r="C12" s="23">
        <v>0</v>
      </c>
      <c r="D12" s="23">
        <v>0</v>
      </c>
      <c r="E12" s="23">
        <v>0</v>
      </c>
      <c r="F12" s="115" t="str">
        <f t="shared" si="2"/>
        <v>-</v>
      </c>
      <c r="G12" s="114" t="str">
        <f t="shared" si="3"/>
        <v>-</v>
      </c>
    </row>
    <row r="13" spans="1:16" x14ac:dyDescent="0.2">
      <c r="A13" s="53"/>
      <c r="B13" s="109"/>
      <c r="C13" s="109"/>
      <c r="D13" s="109"/>
      <c r="E13" s="109"/>
      <c r="F13" s="115"/>
      <c r="G13" s="114"/>
    </row>
    <row r="14" spans="1:16" x14ac:dyDescent="0.2">
      <c r="A14" s="61" t="s">
        <v>102</v>
      </c>
      <c r="B14" s="111">
        <f>B8</f>
        <v>0</v>
      </c>
      <c r="C14" s="111">
        <f t="shared" ref="C14:E14" si="5">C8</f>
        <v>0</v>
      </c>
      <c r="D14" s="111">
        <f t="shared" si="5"/>
        <v>0</v>
      </c>
      <c r="E14" s="111">
        <f t="shared" si="5"/>
        <v>0</v>
      </c>
      <c r="F14" s="100" t="str">
        <f t="shared" si="2"/>
        <v>-</v>
      </c>
      <c r="G14" s="100" t="str">
        <f t="shared" si="3"/>
        <v>-</v>
      </c>
    </row>
    <row r="15" spans="1:16" x14ac:dyDescent="0.2">
      <c r="A15" s="56"/>
      <c r="B15" s="112"/>
      <c r="C15" s="112"/>
      <c r="D15" s="112"/>
      <c r="E15" s="112"/>
      <c r="F15" s="116"/>
      <c r="G15" s="117"/>
    </row>
    <row r="16" spans="1:16" x14ac:dyDescent="0.2">
      <c r="A16" s="7" t="s">
        <v>103</v>
      </c>
      <c r="B16" s="107"/>
      <c r="C16" s="107"/>
      <c r="D16" s="107"/>
      <c r="E16" s="107"/>
      <c r="F16" s="113" t="str">
        <f t="shared" si="2"/>
        <v>-</v>
      </c>
      <c r="G16" s="113" t="str">
        <f t="shared" si="3"/>
        <v>-</v>
      </c>
    </row>
    <row r="17" spans="1:7" x14ac:dyDescent="0.2">
      <c r="A17" s="55" t="s">
        <v>104</v>
      </c>
      <c r="B17" s="108">
        <f>B18+B20</f>
        <v>31632.27</v>
      </c>
      <c r="C17" s="108">
        <f t="shared" ref="C17:E17" si="6">C18+C20</f>
        <v>31721</v>
      </c>
      <c r="D17" s="108">
        <f t="shared" si="6"/>
        <v>31721</v>
      </c>
      <c r="E17" s="108">
        <f t="shared" si="6"/>
        <v>31632.26</v>
      </c>
      <c r="F17" s="114">
        <f t="shared" si="2"/>
        <v>99.999968386713945</v>
      </c>
      <c r="G17" s="114">
        <f t="shared" si="3"/>
        <v>99.720248415875915</v>
      </c>
    </row>
    <row r="18" spans="1:7" ht="25.5" x14ac:dyDescent="0.2">
      <c r="A18" s="52" t="s">
        <v>211</v>
      </c>
      <c r="B18" s="108">
        <f>B19</f>
        <v>0</v>
      </c>
      <c r="C18" s="108">
        <f t="shared" ref="C18:E18" si="7">C19</f>
        <v>0</v>
      </c>
      <c r="D18" s="108">
        <f t="shared" si="7"/>
        <v>0</v>
      </c>
      <c r="E18" s="108">
        <f t="shared" si="7"/>
        <v>0</v>
      </c>
      <c r="F18" s="114" t="str">
        <f t="shared" si="2"/>
        <v>-</v>
      </c>
      <c r="G18" s="114" t="str">
        <f t="shared" si="3"/>
        <v>-</v>
      </c>
    </row>
    <row r="19" spans="1:7" x14ac:dyDescent="0.2">
      <c r="A19" s="53" t="s">
        <v>212</v>
      </c>
      <c r="B19" s="23">
        <v>0</v>
      </c>
      <c r="C19" s="23">
        <v>0</v>
      </c>
      <c r="D19" s="23">
        <v>0</v>
      </c>
      <c r="E19" s="23">
        <v>0</v>
      </c>
      <c r="F19" s="115" t="str">
        <f t="shared" si="2"/>
        <v>-</v>
      </c>
      <c r="G19" s="114" t="str">
        <f t="shared" si="3"/>
        <v>-</v>
      </c>
    </row>
    <row r="20" spans="1:7" s="5" customFormat="1" ht="25.5" x14ac:dyDescent="0.2">
      <c r="A20" s="52" t="s">
        <v>105</v>
      </c>
      <c r="B20" s="108">
        <f>B21+B22</f>
        <v>31632.27</v>
      </c>
      <c r="C20" s="108">
        <f t="shared" ref="C20:E20" si="8">C21+C22</f>
        <v>31721</v>
      </c>
      <c r="D20" s="108">
        <f t="shared" si="8"/>
        <v>31721</v>
      </c>
      <c r="E20" s="108">
        <f t="shared" si="8"/>
        <v>31632.26</v>
      </c>
      <c r="F20" s="114">
        <f t="shared" si="2"/>
        <v>99.999968386713945</v>
      </c>
      <c r="G20" s="114">
        <f t="shared" si="3"/>
        <v>99.720248415875915</v>
      </c>
    </row>
    <row r="21" spans="1:7" ht="25.5" x14ac:dyDescent="0.2">
      <c r="A21" s="53" t="s">
        <v>106</v>
      </c>
      <c r="B21" s="23">
        <v>31632.27</v>
      </c>
      <c r="C21" s="23">
        <v>31721</v>
      </c>
      <c r="D21" s="23">
        <v>31721</v>
      </c>
      <c r="E21" s="23">
        <v>31632.26</v>
      </c>
      <c r="F21" s="115">
        <f t="shared" si="2"/>
        <v>99.999968386713945</v>
      </c>
      <c r="G21" s="114">
        <f t="shared" si="3"/>
        <v>99.720248415875915</v>
      </c>
    </row>
    <row r="22" spans="1:7" ht="25.5" x14ac:dyDescent="0.2">
      <c r="A22" s="53" t="s">
        <v>246</v>
      </c>
      <c r="B22" s="23">
        <v>0</v>
      </c>
      <c r="C22" s="23">
        <v>0</v>
      </c>
      <c r="D22" s="23">
        <v>0</v>
      </c>
      <c r="E22" s="23">
        <v>0</v>
      </c>
      <c r="F22" s="115" t="str">
        <f t="shared" si="2"/>
        <v>-</v>
      </c>
      <c r="G22" s="114" t="str">
        <f t="shared" si="3"/>
        <v>-</v>
      </c>
    </row>
    <row r="23" spans="1:7" x14ac:dyDescent="0.2">
      <c r="A23" s="53"/>
      <c r="B23" s="109"/>
      <c r="C23" s="109"/>
      <c r="D23" s="109"/>
      <c r="E23" s="109"/>
      <c r="F23" s="115"/>
      <c r="G23" s="115"/>
    </row>
    <row r="24" spans="1:7" x14ac:dyDescent="0.2">
      <c r="A24" s="61" t="s">
        <v>107</v>
      </c>
      <c r="B24" s="111">
        <f>B17</f>
        <v>31632.27</v>
      </c>
      <c r="C24" s="111">
        <f t="shared" ref="C24:E24" si="9">C17</f>
        <v>31721</v>
      </c>
      <c r="D24" s="111">
        <f t="shared" si="9"/>
        <v>31721</v>
      </c>
      <c r="E24" s="111">
        <f t="shared" si="9"/>
        <v>31632.26</v>
      </c>
      <c r="F24" s="100">
        <f t="shared" si="2"/>
        <v>99.999968386713945</v>
      </c>
      <c r="G24" s="100">
        <f t="shared" si="3"/>
        <v>99.720248415875915</v>
      </c>
    </row>
    <row r="25" spans="1:7" x14ac:dyDescent="0.2">
      <c r="B25" s="71"/>
      <c r="C25" s="71"/>
      <c r="D25" s="71"/>
      <c r="E25" s="71"/>
    </row>
    <row r="28" spans="1:7" x14ac:dyDescent="0.2">
      <c r="B28" s="71"/>
      <c r="C28" s="71"/>
      <c r="D28" s="71"/>
      <c r="E28" s="71"/>
      <c r="F28" s="71"/>
      <c r="G28" s="71"/>
    </row>
  </sheetData>
  <mergeCells count="1">
    <mergeCell ref="A3:G3"/>
  </mergeCells>
  <conditionalFormatting sqref="B10:E10">
    <cfRule type="containsBlanks" dxfId="8" priority="4">
      <formula>LEN(TRIM(B10))=0</formula>
    </cfRule>
  </conditionalFormatting>
  <conditionalFormatting sqref="B12:E12">
    <cfRule type="containsBlanks" dxfId="7" priority="3">
      <formula>LEN(TRIM(B12))=0</formula>
    </cfRule>
  </conditionalFormatting>
  <conditionalFormatting sqref="B19:E19">
    <cfRule type="containsBlanks" dxfId="6" priority="2">
      <formula>LEN(TRIM(B19))=0</formula>
    </cfRule>
  </conditionalFormatting>
  <conditionalFormatting sqref="B21:E22">
    <cfRule type="containsBlanks" dxfId="5" priority="1">
      <formula>LEN(TRIM(B21))=0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9" orientation="landscape" useFirstPageNumber="1" r:id="rId1"/>
  <headerFooter scaleWithDoc="0" alignWithMargins="0">
    <oddFooter>&amp;C 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5"/>
  <sheetViews>
    <sheetView showGridLines="0" view="pageLayout" topLeftCell="A17" zoomScaleNormal="100" workbookViewId="0">
      <selection activeCell="D38" sqref="D38"/>
    </sheetView>
  </sheetViews>
  <sheetFormatPr defaultColWidth="9.140625" defaultRowHeight="12.75" x14ac:dyDescent="0.2"/>
  <cols>
    <col min="1" max="1" width="73.7109375" style="1" customWidth="1"/>
    <col min="2" max="3" width="17.28515625" style="1" customWidth="1"/>
    <col min="4" max="4" width="17.7109375" style="1" customWidth="1"/>
    <col min="5" max="5" width="17.28515625" style="1" customWidth="1"/>
    <col min="6" max="6" width="11.140625" style="47" bestFit="1" customWidth="1"/>
    <col min="7" max="7" width="10" style="47" bestFit="1" customWidth="1"/>
    <col min="8" max="16384" width="9.140625" style="1"/>
  </cols>
  <sheetData>
    <row r="1" spans="1:16" s="3" customFormat="1" ht="15.75" x14ac:dyDescent="0.25">
      <c r="A1" s="167" t="s">
        <v>127</v>
      </c>
      <c r="B1" s="167"/>
      <c r="C1" s="167"/>
      <c r="D1" s="167"/>
      <c r="E1" s="167"/>
      <c r="F1" s="167"/>
      <c r="G1" s="167"/>
    </row>
    <row r="2" spans="1:16" x14ac:dyDescent="0.2">
      <c r="A2" s="48"/>
      <c r="B2" s="48"/>
      <c r="C2" s="48"/>
      <c r="D2" s="48"/>
      <c r="E2" s="48"/>
      <c r="F2" s="65"/>
      <c r="G2" s="65"/>
    </row>
    <row r="3" spans="1:16" ht="38.25" x14ac:dyDescent="0.2">
      <c r="A3" s="59" t="s">
        <v>114</v>
      </c>
      <c r="B3" s="28" t="s">
        <v>283</v>
      </c>
      <c r="C3" s="28" t="s">
        <v>220</v>
      </c>
      <c r="D3" s="28" t="s">
        <v>221</v>
      </c>
      <c r="E3" s="28" t="s">
        <v>284</v>
      </c>
      <c r="F3" s="41" t="s">
        <v>190</v>
      </c>
      <c r="G3" s="41" t="s">
        <v>191</v>
      </c>
    </row>
    <row r="4" spans="1:16" s="4" customFormat="1" ht="11.25" x14ac:dyDescent="0.2">
      <c r="A4" s="57">
        <v>1</v>
      </c>
      <c r="B4" s="57">
        <v>2</v>
      </c>
      <c r="C4" s="57">
        <v>3</v>
      </c>
      <c r="D4" s="57">
        <v>4</v>
      </c>
      <c r="E4" s="57">
        <v>5</v>
      </c>
      <c r="F4" s="66" t="s">
        <v>109</v>
      </c>
      <c r="G4" s="66" t="s">
        <v>110</v>
      </c>
    </row>
    <row r="5" spans="1:16" ht="18.75" customHeight="1" x14ac:dyDescent="0.2">
      <c r="A5" s="7" t="s">
        <v>128</v>
      </c>
      <c r="B5" s="7"/>
      <c r="C5" s="7"/>
      <c r="D5" s="7"/>
      <c r="E5" s="7"/>
      <c r="F5" s="46"/>
      <c r="G5" s="46"/>
    </row>
    <row r="6" spans="1:16" ht="15.75" x14ac:dyDescent="0.25">
      <c r="A6" s="52" t="s">
        <v>159</v>
      </c>
      <c r="B6" s="63">
        <f>B7</f>
        <v>0</v>
      </c>
      <c r="C6" s="63">
        <f t="shared" ref="C6:E6" si="0">C7</f>
        <v>0</v>
      </c>
      <c r="D6" s="63">
        <f t="shared" si="0"/>
        <v>0</v>
      </c>
      <c r="E6" s="63">
        <f t="shared" si="0"/>
        <v>0</v>
      </c>
      <c r="F6" s="6" t="str">
        <f>IFERROR(E6/B6*100,"-")</f>
        <v>-</v>
      </c>
      <c r="G6" s="6" t="str">
        <f>IFERROR(E6/D6*100,"-")</f>
        <v>-</v>
      </c>
      <c r="H6" s="95"/>
      <c r="I6" s="139"/>
      <c r="J6" s="95"/>
      <c r="K6" s="95"/>
      <c r="L6" s="95"/>
      <c r="M6" s="95"/>
      <c r="N6" s="95"/>
      <c r="O6" s="95"/>
      <c r="P6" s="95"/>
    </row>
    <row r="7" spans="1:16" ht="15.75" x14ac:dyDescent="0.25">
      <c r="A7" s="53" t="s">
        <v>147</v>
      </c>
      <c r="B7" s="105">
        <v>0</v>
      </c>
      <c r="C7" s="105">
        <v>0</v>
      </c>
      <c r="D7" s="105">
        <v>0</v>
      </c>
      <c r="E7" s="105">
        <v>0</v>
      </c>
      <c r="F7" s="12" t="str">
        <f t="shared" ref="F7:F13" si="1">IFERROR(E7/B7*100,"-")</f>
        <v>-</v>
      </c>
      <c r="G7" s="12" t="str">
        <f t="shared" ref="G7:G13" si="2">IFERROR(E7/D7*100,"-")</f>
        <v>-</v>
      </c>
      <c r="I7" s="139"/>
      <c r="J7" s="95"/>
      <c r="K7" s="95"/>
      <c r="L7" s="95"/>
      <c r="M7" s="95"/>
      <c r="N7" s="95"/>
      <c r="O7" s="95"/>
      <c r="P7" s="95"/>
    </row>
    <row r="8" spans="1:16" x14ac:dyDescent="0.2">
      <c r="A8" s="52" t="s">
        <v>161</v>
      </c>
      <c r="B8" s="63">
        <f>B9</f>
        <v>0</v>
      </c>
      <c r="C8" s="63">
        <f t="shared" ref="C8:E8" si="3">C9</f>
        <v>0</v>
      </c>
      <c r="D8" s="63">
        <f t="shared" si="3"/>
        <v>0</v>
      </c>
      <c r="E8" s="63">
        <f t="shared" si="3"/>
        <v>0</v>
      </c>
      <c r="F8" s="6" t="str">
        <f t="shared" si="1"/>
        <v>-</v>
      </c>
      <c r="G8" s="6" t="str">
        <f t="shared" si="2"/>
        <v>-</v>
      </c>
      <c r="I8" s="140"/>
      <c r="J8" s="95"/>
      <c r="K8" s="95"/>
      <c r="L8" s="95"/>
      <c r="M8" s="95"/>
      <c r="N8" s="95"/>
      <c r="O8" s="95"/>
      <c r="P8" s="95"/>
    </row>
    <row r="9" spans="1:16" x14ac:dyDescent="0.2">
      <c r="A9" s="53" t="s">
        <v>150</v>
      </c>
      <c r="B9" s="105">
        <v>0</v>
      </c>
      <c r="C9" s="105">
        <v>0</v>
      </c>
      <c r="D9" s="105">
        <v>0</v>
      </c>
      <c r="E9" s="105">
        <v>0</v>
      </c>
      <c r="F9" s="12" t="str">
        <f t="shared" si="1"/>
        <v>-</v>
      </c>
      <c r="G9" s="12" t="str">
        <f t="shared" si="2"/>
        <v>-</v>
      </c>
      <c r="I9" s="95"/>
      <c r="J9" s="95"/>
      <c r="K9" s="95"/>
      <c r="L9" s="95"/>
      <c r="M9" s="95"/>
      <c r="N9" s="95"/>
      <c r="O9" s="95"/>
      <c r="P9" s="95"/>
    </row>
    <row r="10" spans="1:16" x14ac:dyDescent="0.2">
      <c r="A10" s="52" t="s">
        <v>164</v>
      </c>
      <c r="B10" s="63">
        <f>B11</f>
        <v>0</v>
      </c>
      <c r="C10" s="63">
        <f t="shared" ref="C10:E10" si="4">C11</f>
        <v>0</v>
      </c>
      <c r="D10" s="63">
        <f t="shared" si="4"/>
        <v>0</v>
      </c>
      <c r="E10" s="63">
        <f t="shared" si="4"/>
        <v>0</v>
      </c>
      <c r="F10" s="6" t="str">
        <f t="shared" si="1"/>
        <v>-</v>
      </c>
      <c r="G10" s="6" t="str">
        <f t="shared" si="2"/>
        <v>-</v>
      </c>
    </row>
    <row r="11" spans="1:16" x14ac:dyDescent="0.2">
      <c r="A11" s="53" t="s">
        <v>149</v>
      </c>
      <c r="B11" s="105">
        <v>0</v>
      </c>
      <c r="C11" s="105">
        <v>0</v>
      </c>
      <c r="D11" s="105">
        <v>0</v>
      </c>
      <c r="E11" s="105">
        <v>0</v>
      </c>
      <c r="F11" s="12" t="str">
        <f t="shared" si="1"/>
        <v>-</v>
      </c>
      <c r="G11" s="12" t="str">
        <f t="shared" si="2"/>
        <v>-</v>
      </c>
    </row>
    <row r="12" spans="1:16" x14ac:dyDescent="0.2">
      <c r="A12" s="53"/>
      <c r="B12" s="14"/>
      <c r="C12" s="14"/>
      <c r="D12" s="14"/>
      <c r="E12" s="14"/>
      <c r="F12" s="12"/>
      <c r="G12" s="12"/>
    </row>
    <row r="13" spans="1:16" x14ac:dyDescent="0.2">
      <c r="A13" s="61" t="s">
        <v>102</v>
      </c>
      <c r="B13" s="64">
        <f>B6+B8+B10</f>
        <v>0</v>
      </c>
      <c r="C13" s="64">
        <f t="shared" ref="C13:E13" si="5">C6+C8+C10</f>
        <v>0</v>
      </c>
      <c r="D13" s="64">
        <f t="shared" si="5"/>
        <v>0</v>
      </c>
      <c r="E13" s="64">
        <f t="shared" si="5"/>
        <v>0</v>
      </c>
      <c r="F13" s="96" t="str">
        <f t="shared" si="1"/>
        <v>-</v>
      </c>
      <c r="G13" s="96" t="str">
        <f t="shared" si="2"/>
        <v>-</v>
      </c>
    </row>
    <row r="14" spans="1:16" x14ac:dyDescent="0.2">
      <c r="B14" s="106"/>
      <c r="C14" s="106"/>
      <c r="D14" s="106"/>
      <c r="E14" s="106"/>
    </row>
    <row r="15" spans="1:16" x14ac:dyDescent="0.2">
      <c r="B15" s="106"/>
      <c r="C15" s="106"/>
      <c r="D15" s="106"/>
      <c r="E15" s="106"/>
    </row>
    <row r="16" spans="1:16" ht="17.25" customHeight="1" x14ac:dyDescent="0.2">
      <c r="A16" s="7" t="s">
        <v>129</v>
      </c>
      <c r="B16" s="122"/>
      <c r="C16" s="122"/>
      <c r="D16" s="122"/>
      <c r="E16" s="122"/>
      <c r="F16" s="98"/>
      <c r="G16" s="98"/>
    </row>
    <row r="17" spans="1:7" x14ac:dyDescent="0.2">
      <c r="A17" s="52" t="s">
        <v>160</v>
      </c>
      <c r="B17" s="63">
        <f>B18</f>
        <v>31632.27</v>
      </c>
      <c r="C17" s="63">
        <f t="shared" ref="C17:E17" si="6">C18</f>
        <v>31721</v>
      </c>
      <c r="D17" s="63">
        <f t="shared" si="6"/>
        <v>31721</v>
      </c>
      <c r="E17" s="63">
        <f t="shared" si="6"/>
        <v>31632.26</v>
      </c>
      <c r="F17" s="6">
        <f t="shared" ref="F17:F23" si="7">IFERROR(E17/B17*100,"-")</f>
        <v>99.999968386713945</v>
      </c>
      <c r="G17" s="6">
        <f t="shared" ref="G17:G23" si="8">IFERROR(E17/D17*100,"-")</f>
        <v>99.720248415875915</v>
      </c>
    </row>
    <row r="18" spans="1:7" x14ac:dyDescent="0.2">
      <c r="A18" s="53" t="s">
        <v>154</v>
      </c>
      <c r="B18" s="105">
        <v>31632.27</v>
      </c>
      <c r="C18" s="105">
        <v>31721</v>
      </c>
      <c r="D18" s="105">
        <v>31721</v>
      </c>
      <c r="E18" s="105">
        <v>31632.26</v>
      </c>
      <c r="F18" s="12">
        <f t="shared" si="7"/>
        <v>99.999968386713945</v>
      </c>
      <c r="G18" s="12">
        <f t="shared" si="8"/>
        <v>99.720248415875915</v>
      </c>
    </row>
    <row r="19" spans="1:7" x14ac:dyDescent="0.2">
      <c r="A19" s="52" t="s">
        <v>161</v>
      </c>
      <c r="B19" s="63">
        <f>B20+B21</f>
        <v>0</v>
      </c>
      <c r="C19" s="63">
        <f t="shared" ref="C19:E19" si="9">C20+C21</f>
        <v>0</v>
      </c>
      <c r="D19" s="63">
        <f t="shared" si="9"/>
        <v>0</v>
      </c>
      <c r="E19" s="63">
        <f t="shared" si="9"/>
        <v>0</v>
      </c>
      <c r="F19" s="6" t="str">
        <f t="shared" si="7"/>
        <v>-</v>
      </c>
      <c r="G19" s="6" t="str">
        <f t="shared" si="8"/>
        <v>-</v>
      </c>
    </row>
    <row r="20" spans="1:7" x14ac:dyDescent="0.2">
      <c r="A20" s="53" t="s">
        <v>150</v>
      </c>
      <c r="B20" s="105">
        <v>0</v>
      </c>
      <c r="C20" s="105">
        <v>0</v>
      </c>
      <c r="D20" s="105">
        <v>0</v>
      </c>
      <c r="E20" s="105">
        <v>0</v>
      </c>
      <c r="F20" s="12" t="str">
        <f t="shared" si="7"/>
        <v>-</v>
      </c>
      <c r="G20" s="12" t="str">
        <f t="shared" si="8"/>
        <v>-</v>
      </c>
    </row>
    <row r="21" spans="1:7" x14ac:dyDescent="0.2">
      <c r="A21" s="53" t="s">
        <v>153</v>
      </c>
      <c r="B21" s="105">
        <v>0</v>
      </c>
      <c r="C21" s="105">
        <v>0</v>
      </c>
      <c r="D21" s="105">
        <v>0</v>
      </c>
      <c r="E21" s="105">
        <v>0</v>
      </c>
      <c r="F21" s="12" t="str">
        <f t="shared" si="7"/>
        <v>-</v>
      </c>
      <c r="G21" s="12" t="str">
        <f t="shared" si="8"/>
        <v>-</v>
      </c>
    </row>
    <row r="22" spans="1:7" x14ac:dyDescent="0.2">
      <c r="A22" s="53"/>
      <c r="B22" s="14"/>
      <c r="C22" s="14"/>
      <c r="D22" s="14"/>
      <c r="E22" s="14"/>
      <c r="F22" s="13"/>
      <c r="G22" s="12"/>
    </row>
    <row r="23" spans="1:7" x14ac:dyDescent="0.2">
      <c r="A23" s="61" t="s">
        <v>107</v>
      </c>
      <c r="B23" s="64">
        <f>B17+B19</f>
        <v>31632.27</v>
      </c>
      <c r="C23" s="64">
        <f t="shared" ref="C23:E23" si="10">C17+C19</f>
        <v>31721</v>
      </c>
      <c r="D23" s="64">
        <f t="shared" si="10"/>
        <v>31721</v>
      </c>
      <c r="E23" s="64">
        <f t="shared" si="10"/>
        <v>31632.26</v>
      </c>
      <c r="F23" s="96">
        <f t="shared" si="7"/>
        <v>99.999968386713945</v>
      </c>
      <c r="G23" s="96">
        <f t="shared" si="8"/>
        <v>99.720248415875915</v>
      </c>
    </row>
    <row r="24" spans="1:7" x14ac:dyDescent="0.2">
      <c r="A24" s="53"/>
      <c r="B24" s="11"/>
      <c r="C24" s="11"/>
      <c r="D24" s="11"/>
      <c r="E24" s="11"/>
      <c r="F24" s="12"/>
      <c r="G24" s="12"/>
    </row>
    <row r="25" spans="1:7" x14ac:dyDescent="0.2">
      <c r="A25" s="55"/>
      <c r="B25" s="63"/>
      <c r="C25" s="63"/>
      <c r="D25" s="63"/>
      <c r="E25" s="63"/>
      <c r="F25" s="6"/>
      <c r="G25" s="6"/>
    </row>
  </sheetData>
  <mergeCells count="1">
    <mergeCell ref="A1:G1"/>
  </mergeCells>
  <conditionalFormatting sqref="B7:E7">
    <cfRule type="containsBlanks" dxfId="4" priority="5">
      <formula>LEN(TRIM(B7))=0</formula>
    </cfRule>
  </conditionalFormatting>
  <conditionalFormatting sqref="B9:E9">
    <cfRule type="containsBlanks" dxfId="3" priority="4">
      <formula>LEN(TRIM(B9))=0</formula>
    </cfRule>
  </conditionalFormatting>
  <conditionalFormatting sqref="B11:E11">
    <cfRule type="containsBlanks" dxfId="2" priority="3">
      <formula>LEN(TRIM(B11))=0</formula>
    </cfRule>
  </conditionalFormatting>
  <conditionalFormatting sqref="B18:E18">
    <cfRule type="containsBlanks" dxfId="1" priority="2">
      <formula>LEN(TRIM(B18))=0</formula>
    </cfRule>
  </conditionalFormatting>
  <conditionalFormatting sqref="B20:E21">
    <cfRule type="containsBlanks" dxfId="0" priority="1">
      <formula>LEN(TRIM(B20))=0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12" orientation="landscape" useFirstPageNumber="1" r:id="rId1"/>
  <headerFooter>
    <oddFooter>&amp;C9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67"/>
  <sheetViews>
    <sheetView showWhiteSpace="0" view="pageLayout" topLeftCell="A233" zoomScaleNormal="100" workbookViewId="0">
      <selection activeCell="D262" sqref="D262"/>
    </sheetView>
  </sheetViews>
  <sheetFormatPr defaultRowHeight="15" x14ac:dyDescent="0.25"/>
  <cols>
    <col min="1" max="1" width="88.85546875" customWidth="1"/>
    <col min="2" max="4" width="18.85546875" customWidth="1"/>
    <col min="5" max="5" width="10.140625" style="36" bestFit="1" customWidth="1"/>
  </cols>
  <sheetData>
    <row r="1" spans="1:5" ht="19.5" x14ac:dyDescent="0.3">
      <c r="A1" s="162" t="s">
        <v>137</v>
      </c>
      <c r="B1" s="162"/>
      <c r="C1" s="162"/>
      <c r="D1" s="162"/>
      <c r="E1" s="162"/>
    </row>
    <row r="2" spans="1:5" ht="19.5" x14ac:dyDescent="0.3">
      <c r="A2" s="101"/>
      <c r="B2" s="101"/>
      <c r="C2" s="101"/>
      <c r="D2" s="101"/>
      <c r="E2" s="34"/>
    </row>
    <row r="3" spans="1:5" ht="15.75" x14ac:dyDescent="0.25">
      <c r="A3" s="164" t="s">
        <v>138</v>
      </c>
      <c r="B3" s="164"/>
      <c r="C3" s="164"/>
      <c r="D3" s="164"/>
      <c r="E3" s="164"/>
    </row>
    <row r="4" spans="1:5" x14ac:dyDescent="0.25">
      <c r="A4" s="31"/>
      <c r="B4" s="31"/>
      <c r="C4" s="31"/>
      <c r="D4" s="31"/>
      <c r="E4" s="33"/>
    </row>
    <row r="5" spans="1:5" ht="15.75" x14ac:dyDescent="0.25">
      <c r="A5" s="168" t="s">
        <v>253</v>
      </c>
      <c r="B5" s="168"/>
      <c r="C5" s="168"/>
      <c r="D5" s="168"/>
      <c r="E5" s="168"/>
    </row>
    <row r="6" spans="1:5" x14ac:dyDescent="0.25">
      <c r="A6" s="31"/>
      <c r="B6" s="31"/>
      <c r="C6" s="31"/>
      <c r="D6" s="31"/>
      <c r="E6" s="33"/>
    </row>
    <row r="7" spans="1:5" s="30" customFormat="1" ht="15.75" x14ac:dyDescent="0.25">
      <c r="A7" s="159" t="s">
        <v>247</v>
      </c>
      <c r="B7" s="32"/>
      <c r="C7" s="32"/>
      <c r="D7" s="32"/>
      <c r="E7" s="35"/>
    </row>
    <row r="8" spans="1:5" x14ac:dyDescent="0.25">
      <c r="A8" s="31"/>
      <c r="B8" s="31"/>
      <c r="C8" s="31"/>
      <c r="D8" s="31"/>
      <c r="E8" s="33"/>
    </row>
    <row r="9" spans="1:5" s="1" customFormat="1" ht="25.5" x14ac:dyDescent="0.2">
      <c r="A9" s="28" t="s">
        <v>140</v>
      </c>
      <c r="B9" s="28" t="s">
        <v>244</v>
      </c>
      <c r="C9" s="28" t="s">
        <v>245</v>
      </c>
      <c r="D9" s="28" t="s">
        <v>284</v>
      </c>
      <c r="E9" s="41" t="s">
        <v>156</v>
      </c>
    </row>
    <row r="10" spans="1:5" s="4" customFormat="1" ht="11.25" x14ac:dyDescent="0.2">
      <c r="A10" s="67">
        <v>1</v>
      </c>
      <c r="B10" s="67">
        <v>2</v>
      </c>
      <c r="C10" s="67">
        <v>3</v>
      </c>
      <c r="D10" s="67">
        <v>4</v>
      </c>
      <c r="E10" s="68" t="s">
        <v>139</v>
      </c>
    </row>
    <row r="11" spans="1:5" s="4" customFormat="1" ht="11.25" x14ac:dyDescent="0.2">
      <c r="A11" s="99"/>
      <c r="B11" s="67"/>
      <c r="C11" s="67"/>
      <c r="D11" s="67"/>
      <c r="E11" s="68"/>
    </row>
    <row r="12" spans="1:5" x14ac:dyDescent="0.25">
      <c r="A12" s="123" t="s">
        <v>260</v>
      </c>
      <c r="B12" s="132">
        <v>6158734</v>
      </c>
      <c r="C12" s="132">
        <v>6158734</v>
      </c>
      <c r="D12" s="132">
        <v>3155561.05</v>
      </c>
      <c r="E12" s="137">
        <v>51.24</v>
      </c>
    </row>
    <row r="13" spans="1:5" ht="26.25" x14ac:dyDescent="0.25">
      <c r="A13" s="149" t="s">
        <v>261</v>
      </c>
      <c r="B13" s="150">
        <v>7365074</v>
      </c>
      <c r="C13" s="150">
        <v>7365074</v>
      </c>
      <c r="D13" s="150">
        <v>7016436.4900000002</v>
      </c>
      <c r="E13" s="151">
        <f>IFERROR(D13/C13*100,)</f>
        <v>95.266340704791304</v>
      </c>
    </row>
    <row r="14" spans="1:5" s="94" customFormat="1" x14ac:dyDescent="0.25">
      <c r="A14" s="124" t="s">
        <v>262</v>
      </c>
      <c r="B14" s="133">
        <v>7365074</v>
      </c>
      <c r="C14" s="133">
        <v>7365074</v>
      </c>
      <c r="D14" s="133">
        <v>7016436.4900000002</v>
      </c>
      <c r="E14" s="147">
        <f t="shared" ref="E14:E28" si="0">IFERROR(D14/C14*100,)</f>
        <v>95.266340704791304</v>
      </c>
    </row>
    <row r="15" spans="1:5" s="94" customFormat="1" x14ac:dyDescent="0.25">
      <c r="A15" s="125" t="s">
        <v>259</v>
      </c>
      <c r="B15" s="134">
        <f>SUM(B16:B24)</f>
        <v>7365074</v>
      </c>
      <c r="C15" s="134">
        <f>SUM(C16:C24)</f>
        <v>7365074</v>
      </c>
      <c r="D15" s="134">
        <f>SUM(D16:D24)</f>
        <v>7016436.4900000002</v>
      </c>
      <c r="E15" s="148">
        <f t="shared" si="0"/>
        <v>95.266340704791304</v>
      </c>
    </row>
    <row r="16" spans="1:5" s="94" customFormat="1" x14ac:dyDescent="0.25">
      <c r="A16" s="126" t="s">
        <v>147</v>
      </c>
      <c r="B16" s="134">
        <v>340130</v>
      </c>
      <c r="C16" s="134">
        <v>340130</v>
      </c>
      <c r="D16" s="134">
        <v>337369.5</v>
      </c>
      <c r="E16" s="148">
        <f t="shared" si="0"/>
        <v>99.188398553494252</v>
      </c>
    </row>
    <row r="17" spans="1:5" s="94" customFormat="1" x14ac:dyDescent="0.25">
      <c r="A17" s="126" t="s">
        <v>154</v>
      </c>
      <c r="B17" s="134">
        <v>866261</v>
      </c>
      <c r="C17" s="134">
        <v>866261</v>
      </c>
      <c r="D17" s="134">
        <v>624402.11</v>
      </c>
      <c r="E17" s="148">
        <f t="shared" si="0"/>
        <v>72.080136356132854</v>
      </c>
    </row>
    <row r="18" spans="1:5" s="94" customFormat="1" x14ac:dyDescent="0.25">
      <c r="A18" s="126" t="s">
        <v>150</v>
      </c>
      <c r="B18" s="134">
        <v>5385294</v>
      </c>
      <c r="C18" s="134">
        <v>5385294</v>
      </c>
      <c r="D18" s="134">
        <v>5393762.1500000004</v>
      </c>
      <c r="E18" s="148">
        <f t="shared" si="0"/>
        <v>100.1572458253904</v>
      </c>
    </row>
    <row r="19" spans="1:5" s="94" customFormat="1" x14ac:dyDescent="0.25">
      <c r="A19" s="126" t="s">
        <v>153</v>
      </c>
      <c r="B19" s="134">
        <v>96888</v>
      </c>
      <c r="C19" s="134">
        <v>96888</v>
      </c>
      <c r="D19" s="134">
        <v>96888</v>
      </c>
      <c r="E19" s="148">
        <f t="shared" si="0"/>
        <v>100</v>
      </c>
    </row>
    <row r="20" spans="1:5" s="94" customFormat="1" x14ac:dyDescent="0.25">
      <c r="A20" s="126" t="s">
        <v>151</v>
      </c>
      <c r="B20" s="134">
        <v>382379</v>
      </c>
      <c r="C20" s="134">
        <v>382379</v>
      </c>
      <c r="D20" s="134">
        <v>363006.3</v>
      </c>
      <c r="E20" s="148">
        <f t="shared" si="0"/>
        <v>94.933639138132591</v>
      </c>
    </row>
    <row r="21" spans="1:5" s="94" customFormat="1" x14ac:dyDescent="0.25">
      <c r="A21" s="126" t="s">
        <v>152</v>
      </c>
      <c r="B21" s="134">
        <v>259600</v>
      </c>
      <c r="C21" s="134">
        <v>259600</v>
      </c>
      <c r="D21" s="134">
        <v>182932.83</v>
      </c>
      <c r="E21" s="148">
        <f t="shared" si="0"/>
        <v>70.467191833590135</v>
      </c>
    </row>
    <row r="22" spans="1:5" s="94" customFormat="1" x14ac:dyDescent="0.25">
      <c r="A22" s="126" t="s">
        <v>193</v>
      </c>
      <c r="B22" s="134">
        <v>30559</v>
      </c>
      <c r="C22" s="134">
        <v>30559</v>
      </c>
      <c r="D22" s="134">
        <v>13221.09</v>
      </c>
      <c r="E22" s="148">
        <f t="shared" si="0"/>
        <v>43.264144769135115</v>
      </c>
    </row>
    <row r="23" spans="1:5" s="94" customFormat="1" x14ac:dyDescent="0.25">
      <c r="A23" s="126" t="s">
        <v>148</v>
      </c>
      <c r="B23" s="134">
        <v>3300</v>
      </c>
      <c r="C23" s="134">
        <v>3300</v>
      </c>
      <c r="D23" s="134">
        <v>3970.05</v>
      </c>
      <c r="E23" s="148">
        <f t="shared" si="0"/>
        <v>120.30454545454545</v>
      </c>
    </row>
    <row r="24" spans="1:5" s="94" customFormat="1" x14ac:dyDescent="0.25">
      <c r="A24" s="126" t="s">
        <v>287</v>
      </c>
      <c r="B24" s="134">
        <v>663</v>
      </c>
      <c r="C24" s="134">
        <v>663</v>
      </c>
      <c r="D24" s="134">
        <v>884.46</v>
      </c>
      <c r="E24" s="148">
        <f t="shared" si="0"/>
        <v>133.40271493212668</v>
      </c>
    </row>
    <row r="25" spans="1:5" s="94" customFormat="1" x14ac:dyDescent="0.25">
      <c r="A25" s="126"/>
      <c r="B25" s="134"/>
      <c r="C25" s="134"/>
      <c r="D25" s="134"/>
      <c r="E25" s="148"/>
    </row>
    <row r="26" spans="1:5" s="94" customFormat="1" x14ac:dyDescent="0.25">
      <c r="A26" s="124" t="s">
        <v>263</v>
      </c>
      <c r="B26" s="133">
        <v>387582</v>
      </c>
      <c r="C26" s="133">
        <v>387582</v>
      </c>
      <c r="D26" s="133">
        <v>361063.34</v>
      </c>
      <c r="E26" s="147">
        <f t="shared" si="0"/>
        <v>93.157922710549002</v>
      </c>
    </row>
    <row r="27" spans="1:5" s="94" customFormat="1" x14ac:dyDescent="0.25">
      <c r="A27" s="127" t="s">
        <v>264</v>
      </c>
      <c r="B27" s="135">
        <v>171899</v>
      </c>
      <c r="C27" s="135">
        <v>171899</v>
      </c>
      <c r="D27" s="135">
        <v>148129.42000000001</v>
      </c>
      <c r="E27" s="130">
        <v>86.17</v>
      </c>
    </row>
    <row r="28" spans="1:5" s="94" customFormat="1" x14ac:dyDescent="0.25">
      <c r="A28" s="155" t="s">
        <v>151</v>
      </c>
      <c r="B28" s="156">
        <v>146071</v>
      </c>
      <c r="C28" s="156">
        <v>146071</v>
      </c>
      <c r="D28" s="156">
        <v>125910</v>
      </c>
      <c r="E28" s="157">
        <f t="shared" si="0"/>
        <v>86.197807915328852</v>
      </c>
    </row>
    <row r="29" spans="1:5" s="94" customFormat="1" x14ac:dyDescent="0.25">
      <c r="A29" s="128" t="s">
        <v>17</v>
      </c>
      <c r="B29" s="133">
        <v>133321</v>
      </c>
      <c r="C29" s="133">
        <v>133321</v>
      </c>
      <c r="D29" s="133">
        <v>114049.41</v>
      </c>
      <c r="E29" s="147">
        <f t="shared" ref="E29" si="1">IFERROR(D29/C29*100,)</f>
        <v>85.544970409762911</v>
      </c>
    </row>
    <row r="30" spans="1:5" s="94" customFormat="1" x14ac:dyDescent="0.25">
      <c r="A30" s="129" t="s">
        <v>19</v>
      </c>
      <c r="B30" s="125"/>
      <c r="C30" s="125"/>
      <c r="D30" s="134">
        <v>90216.34</v>
      </c>
      <c r="E30" s="125"/>
    </row>
    <row r="31" spans="1:5" s="94" customFormat="1" x14ac:dyDescent="0.25">
      <c r="A31" s="129" t="s">
        <v>239</v>
      </c>
      <c r="B31" s="125"/>
      <c r="C31" s="125"/>
      <c r="D31" s="134">
        <v>6366.85</v>
      </c>
      <c r="E31" s="125"/>
    </row>
    <row r="32" spans="1:5" s="94" customFormat="1" x14ac:dyDescent="0.25">
      <c r="A32" s="129" t="s">
        <v>21</v>
      </c>
      <c r="B32" s="125"/>
      <c r="C32" s="125"/>
      <c r="D32" s="154">
        <v>1530</v>
      </c>
      <c r="E32" s="125"/>
    </row>
    <row r="33" spans="1:5" s="69" customFormat="1" x14ac:dyDescent="0.25">
      <c r="A33" s="129" t="s">
        <v>23</v>
      </c>
      <c r="B33" s="125"/>
      <c r="C33" s="125"/>
      <c r="D33" s="154">
        <v>15936.21</v>
      </c>
      <c r="E33" s="125"/>
    </row>
    <row r="34" spans="1:5" s="69" customFormat="1" x14ac:dyDescent="0.25">
      <c r="A34" s="128" t="s">
        <v>24</v>
      </c>
      <c r="B34" s="133">
        <v>12750</v>
      </c>
      <c r="C34" s="133">
        <v>12750</v>
      </c>
      <c r="D34" s="153">
        <v>11860.59</v>
      </c>
      <c r="E34" s="147">
        <f t="shared" ref="E34" si="2">IFERROR(D34/C34*100,)</f>
        <v>93.024235294117659</v>
      </c>
    </row>
    <row r="35" spans="1:5" s="94" customFormat="1" x14ac:dyDescent="0.25">
      <c r="A35" s="129" t="s">
        <v>26</v>
      </c>
      <c r="B35" s="125"/>
      <c r="C35" s="125"/>
      <c r="D35" s="154">
        <v>627.23</v>
      </c>
      <c r="E35" s="125"/>
    </row>
    <row r="36" spans="1:5" s="94" customFormat="1" x14ac:dyDescent="0.25">
      <c r="A36" s="129" t="s">
        <v>27</v>
      </c>
      <c r="B36" s="125"/>
      <c r="C36" s="125"/>
      <c r="D36" s="134">
        <v>8303.36</v>
      </c>
      <c r="E36" s="125"/>
    </row>
    <row r="37" spans="1:5" s="70" customFormat="1" x14ac:dyDescent="0.25">
      <c r="A37" s="129" t="s">
        <v>28</v>
      </c>
      <c r="B37" s="125"/>
      <c r="C37" s="125"/>
      <c r="D37" s="134">
        <v>2930</v>
      </c>
      <c r="E37" s="125"/>
    </row>
    <row r="38" spans="1:5" s="94" customFormat="1" x14ac:dyDescent="0.25">
      <c r="A38" s="155" t="s">
        <v>152</v>
      </c>
      <c r="B38" s="156">
        <v>25828</v>
      </c>
      <c r="C38" s="156">
        <v>25828</v>
      </c>
      <c r="D38" s="156">
        <v>22219.42</v>
      </c>
      <c r="E38" s="157">
        <f t="shared" ref="E38" si="3">IFERROR(D38/C38*100,)</f>
        <v>86.02841877032678</v>
      </c>
    </row>
    <row r="39" spans="1:5" s="94" customFormat="1" x14ac:dyDescent="0.25">
      <c r="A39" s="128" t="s">
        <v>17</v>
      </c>
      <c r="B39" s="133">
        <v>23578</v>
      </c>
      <c r="C39" s="133">
        <v>23578</v>
      </c>
      <c r="D39" s="133">
        <v>20126.37</v>
      </c>
      <c r="E39" s="147">
        <f t="shared" ref="E39" si="4">IFERROR(D39/C39*100,)</f>
        <v>85.360802442955304</v>
      </c>
    </row>
    <row r="40" spans="1:5" s="69" customFormat="1" x14ac:dyDescent="0.25">
      <c r="A40" s="129" t="s">
        <v>19</v>
      </c>
      <c r="B40" s="125"/>
      <c r="C40" s="125"/>
      <c r="D40" s="134">
        <v>15920.53</v>
      </c>
      <c r="E40" s="125"/>
    </row>
    <row r="41" spans="1:5" s="69" customFormat="1" x14ac:dyDescent="0.25">
      <c r="A41" s="129" t="s">
        <v>239</v>
      </c>
      <c r="B41" s="125"/>
      <c r="C41" s="125"/>
      <c r="D41" s="136">
        <v>1123.56</v>
      </c>
      <c r="E41" s="125"/>
    </row>
    <row r="42" spans="1:5" s="69" customFormat="1" x14ac:dyDescent="0.25">
      <c r="A42" s="129" t="s">
        <v>21</v>
      </c>
      <c r="B42" s="125"/>
      <c r="C42" s="125"/>
      <c r="D42" s="154">
        <v>270</v>
      </c>
      <c r="E42" s="125"/>
    </row>
    <row r="43" spans="1:5" s="69" customFormat="1" x14ac:dyDescent="0.25">
      <c r="A43" s="129" t="s">
        <v>23</v>
      </c>
      <c r="B43" s="125"/>
      <c r="C43" s="125"/>
      <c r="D43" s="134">
        <v>2812.28</v>
      </c>
      <c r="E43" s="125"/>
    </row>
    <row r="44" spans="1:5" s="69" customFormat="1" x14ac:dyDescent="0.25">
      <c r="A44" s="128" t="s">
        <v>24</v>
      </c>
      <c r="B44" s="133">
        <v>2250</v>
      </c>
      <c r="C44" s="133">
        <v>2250</v>
      </c>
      <c r="D44" s="133">
        <v>2093.0500000000002</v>
      </c>
      <c r="E44" s="147">
        <f t="shared" ref="E44" si="5">IFERROR(D44/C44*100,)</f>
        <v>93.024444444444455</v>
      </c>
    </row>
    <row r="45" spans="1:5" s="69" customFormat="1" x14ac:dyDescent="0.25">
      <c r="A45" s="129" t="s">
        <v>26</v>
      </c>
      <c r="B45" s="125"/>
      <c r="C45" s="125"/>
      <c r="D45" s="136">
        <v>110.69</v>
      </c>
      <c r="E45" s="125"/>
    </row>
    <row r="46" spans="1:5" s="69" customFormat="1" x14ac:dyDescent="0.25">
      <c r="A46" s="129" t="s">
        <v>27</v>
      </c>
      <c r="B46" s="125"/>
      <c r="C46" s="125"/>
      <c r="D46" s="134">
        <v>1465.3</v>
      </c>
      <c r="E46" s="125"/>
    </row>
    <row r="47" spans="1:5" x14ac:dyDescent="0.25">
      <c r="A47" s="129" t="s">
        <v>28</v>
      </c>
      <c r="B47" s="125"/>
      <c r="C47" s="125"/>
      <c r="D47" s="136">
        <v>517.05999999999995</v>
      </c>
      <c r="E47" s="125"/>
    </row>
    <row r="48" spans="1:5" x14ac:dyDescent="0.25">
      <c r="A48" s="129"/>
      <c r="B48" s="125"/>
      <c r="C48" s="125"/>
      <c r="D48" s="136"/>
      <c r="E48" s="125"/>
    </row>
    <row r="49" spans="1:5" x14ac:dyDescent="0.25">
      <c r="A49" s="127" t="s">
        <v>288</v>
      </c>
      <c r="B49" s="135">
        <v>36963</v>
      </c>
      <c r="C49" s="135">
        <v>36963</v>
      </c>
      <c r="D49" s="135">
        <v>36130.07</v>
      </c>
      <c r="E49" s="152">
        <f>IFERROR(D49/C49*100,)</f>
        <v>97.746584422260099</v>
      </c>
    </row>
    <row r="50" spans="1:5" x14ac:dyDescent="0.25">
      <c r="A50" s="155" t="s">
        <v>151</v>
      </c>
      <c r="B50" s="156">
        <v>31418</v>
      </c>
      <c r="C50" s="156">
        <v>31418</v>
      </c>
      <c r="D50" s="156">
        <v>30710.560000000001</v>
      </c>
      <c r="E50" s="157">
        <f t="shared" ref="E50" si="6">IFERROR(D50/C50*100,)</f>
        <v>97.748297154497422</v>
      </c>
    </row>
    <row r="51" spans="1:5" x14ac:dyDescent="0.25">
      <c r="A51" s="128" t="s">
        <v>24</v>
      </c>
      <c r="B51" s="133">
        <v>31418</v>
      </c>
      <c r="C51" s="133">
        <v>31418</v>
      </c>
      <c r="D51" s="133">
        <v>30710.560000000001</v>
      </c>
      <c r="E51" s="147">
        <f t="shared" ref="E51" si="7">IFERROR(D51/C51*100,)</f>
        <v>97.748297154497422</v>
      </c>
    </row>
    <row r="52" spans="1:5" x14ac:dyDescent="0.25">
      <c r="A52" s="129" t="s">
        <v>35</v>
      </c>
      <c r="B52" s="125"/>
      <c r="C52" s="125"/>
      <c r="D52" s="136">
        <v>131.75</v>
      </c>
      <c r="E52" s="138"/>
    </row>
    <row r="53" spans="1:5" x14ac:dyDescent="0.25">
      <c r="A53" s="129" t="s">
        <v>40</v>
      </c>
      <c r="B53" s="125"/>
      <c r="C53" s="125"/>
      <c r="D53" s="136">
        <v>20002.62</v>
      </c>
      <c r="E53" s="125"/>
    </row>
    <row r="54" spans="1:5" x14ac:dyDescent="0.25">
      <c r="A54" s="129" t="s">
        <v>42</v>
      </c>
      <c r="B54" s="125"/>
      <c r="C54" s="125"/>
      <c r="D54" s="134">
        <v>297.5</v>
      </c>
      <c r="E54" s="125"/>
    </row>
    <row r="55" spans="1:5" x14ac:dyDescent="0.25">
      <c r="A55" s="129" t="s">
        <v>44</v>
      </c>
      <c r="B55" s="125"/>
      <c r="C55" s="125"/>
      <c r="D55" s="134">
        <v>1240.96</v>
      </c>
      <c r="E55" s="125"/>
    </row>
    <row r="56" spans="1:5" x14ac:dyDescent="0.25">
      <c r="A56" s="129" t="s">
        <v>46</v>
      </c>
      <c r="B56" s="125"/>
      <c r="C56" s="125"/>
      <c r="D56" s="134">
        <v>7762.73</v>
      </c>
      <c r="E56" s="138"/>
    </row>
    <row r="57" spans="1:5" x14ac:dyDescent="0.25">
      <c r="A57" s="129" t="s">
        <v>52</v>
      </c>
      <c r="B57" s="125"/>
      <c r="C57" s="125"/>
      <c r="D57" s="134">
        <v>1275</v>
      </c>
      <c r="E57" s="125"/>
    </row>
    <row r="58" spans="1:5" ht="16.5" customHeight="1" x14ac:dyDescent="0.25">
      <c r="A58" s="155" t="s">
        <v>152</v>
      </c>
      <c r="B58" s="156">
        <v>5545</v>
      </c>
      <c r="C58" s="156">
        <v>5545</v>
      </c>
      <c r="D58" s="156">
        <v>5419.51</v>
      </c>
      <c r="E58" s="157">
        <f t="shared" ref="E58" si="8">IFERROR(D58/C58*100,)</f>
        <v>97.736880072137069</v>
      </c>
    </row>
    <row r="59" spans="1:5" x14ac:dyDescent="0.25">
      <c r="A59" s="128" t="s">
        <v>24</v>
      </c>
      <c r="B59" s="133">
        <v>5545</v>
      </c>
      <c r="C59" s="133">
        <v>5545</v>
      </c>
      <c r="D59" s="133">
        <v>5419.51</v>
      </c>
      <c r="E59" s="147">
        <f t="shared" ref="E59" si="9">IFERROR(D59/C59*100,)</f>
        <v>97.736880072137069</v>
      </c>
    </row>
    <row r="60" spans="1:5" x14ac:dyDescent="0.25">
      <c r="A60" s="129" t="s">
        <v>35</v>
      </c>
      <c r="B60" s="125"/>
      <c r="C60" s="125"/>
      <c r="D60" s="134">
        <v>23.25</v>
      </c>
      <c r="E60" s="138"/>
    </row>
    <row r="61" spans="1:5" x14ac:dyDescent="0.25">
      <c r="A61" s="129" t="s">
        <v>40</v>
      </c>
      <c r="B61" s="125"/>
      <c r="C61" s="125"/>
      <c r="D61" s="134">
        <v>3529.88</v>
      </c>
      <c r="E61" s="125"/>
    </row>
    <row r="62" spans="1:5" x14ac:dyDescent="0.25">
      <c r="A62" s="129" t="s">
        <v>42</v>
      </c>
      <c r="B62" s="125"/>
      <c r="C62" s="125"/>
      <c r="D62" s="134">
        <v>52.5</v>
      </c>
      <c r="E62" s="125"/>
    </row>
    <row r="63" spans="1:5" x14ac:dyDescent="0.25">
      <c r="A63" s="129" t="s">
        <v>44</v>
      </c>
      <c r="B63" s="125"/>
      <c r="C63" s="125"/>
      <c r="D63" s="134">
        <v>218.99</v>
      </c>
      <c r="E63" s="125"/>
    </row>
    <row r="64" spans="1:5" x14ac:dyDescent="0.25">
      <c r="A64" s="129" t="s">
        <v>46</v>
      </c>
      <c r="B64" s="125"/>
      <c r="C64" s="125"/>
      <c r="D64" s="134">
        <v>1369.89</v>
      </c>
      <c r="E64" s="138"/>
    </row>
    <row r="65" spans="1:5" x14ac:dyDescent="0.25">
      <c r="A65" s="129" t="s">
        <v>52</v>
      </c>
      <c r="B65" s="125"/>
      <c r="C65" s="125"/>
      <c r="D65" s="134">
        <v>225</v>
      </c>
      <c r="E65" s="125"/>
    </row>
    <row r="66" spans="1:5" x14ac:dyDescent="0.25">
      <c r="A66" s="129"/>
      <c r="B66" s="125"/>
      <c r="C66" s="125"/>
      <c r="D66" s="136"/>
      <c r="E66" s="138"/>
    </row>
    <row r="67" spans="1:5" ht="26.25" x14ac:dyDescent="0.25">
      <c r="A67" s="127" t="s">
        <v>289</v>
      </c>
      <c r="B67" s="135">
        <v>178720</v>
      </c>
      <c r="C67" s="135">
        <v>178720</v>
      </c>
      <c r="D67" s="135">
        <v>176803.85</v>
      </c>
      <c r="E67" s="152">
        <f>IFERROR(D67/C67*100,)</f>
        <v>98.927848030438682</v>
      </c>
    </row>
    <row r="68" spans="1:5" x14ac:dyDescent="0.25">
      <c r="A68" s="155" t="s">
        <v>151</v>
      </c>
      <c r="B68" s="156">
        <v>178720</v>
      </c>
      <c r="C68" s="156">
        <v>178720</v>
      </c>
      <c r="D68" s="156">
        <v>176803.85</v>
      </c>
      <c r="E68" s="157">
        <f t="shared" ref="E68" si="10">IFERROR(D68/C68*100,)</f>
        <v>98.927848030438682</v>
      </c>
    </row>
    <row r="69" spans="1:5" x14ac:dyDescent="0.25">
      <c r="A69" s="128" t="s">
        <v>17</v>
      </c>
      <c r="B69" s="133">
        <v>136500</v>
      </c>
      <c r="C69" s="133">
        <v>136500</v>
      </c>
      <c r="D69" s="133">
        <v>143563.24</v>
      </c>
      <c r="E69" s="147">
        <f t="shared" ref="E69" si="11">IFERROR(D69/C69*100,)</f>
        <v>105.17453479853481</v>
      </c>
    </row>
    <row r="70" spans="1:5" x14ac:dyDescent="0.25">
      <c r="A70" s="129" t="s">
        <v>19</v>
      </c>
      <c r="B70" s="133"/>
      <c r="C70" s="133"/>
      <c r="D70" s="133">
        <v>127458.01</v>
      </c>
      <c r="E70" s="133"/>
    </row>
    <row r="71" spans="1:5" x14ac:dyDescent="0.25">
      <c r="A71" s="129" t="s">
        <v>239</v>
      </c>
      <c r="B71" s="133"/>
      <c r="C71" s="133"/>
      <c r="D71" s="133">
        <v>9918.7099999999991</v>
      </c>
      <c r="E71" s="133"/>
    </row>
    <row r="72" spans="1:5" ht="15.75" customHeight="1" x14ac:dyDescent="0.25">
      <c r="A72" s="129" t="s">
        <v>21</v>
      </c>
      <c r="B72" s="133"/>
      <c r="C72" s="133"/>
      <c r="D72" s="134">
        <v>3600</v>
      </c>
      <c r="E72" s="133"/>
    </row>
    <row r="73" spans="1:5" x14ac:dyDescent="0.25">
      <c r="A73" s="129" t="s">
        <v>23</v>
      </c>
      <c r="B73" s="133"/>
      <c r="C73" s="133"/>
      <c r="D73" s="134">
        <v>2586.52</v>
      </c>
      <c r="E73" s="133"/>
    </row>
    <row r="74" spans="1:5" x14ac:dyDescent="0.25">
      <c r="A74" s="128" t="s">
        <v>24</v>
      </c>
      <c r="B74" s="133">
        <v>42220</v>
      </c>
      <c r="C74" s="133">
        <v>42220</v>
      </c>
      <c r="D74" s="133">
        <v>33240.61</v>
      </c>
      <c r="E74" s="147">
        <f t="shared" ref="E74" si="12">IFERROR(D74/C74*100,)</f>
        <v>78.731904310753194</v>
      </c>
    </row>
    <row r="75" spans="1:5" x14ac:dyDescent="0.25">
      <c r="A75" s="129" t="s">
        <v>27</v>
      </c>
      <c r="B75" s="125"/>
      <c r="C75" s="125"/>
      <c r="D75" s="134">
        <v>24116.560000000001</v>
      </c>
      <c r="E75" s="138"/>
    </row>
    <row r="76" spans="1:5" x14ac:dyDescent="0.25">
      <c r="A76" s="129" t="s">
        <v>28</v>
      </c>
      <c r="B76" s="125"/>
      <c r="C76" s="125"/>
      <c r="D76" s="136">
        <v>9012.0499999999993</v>
      </c>
      <c r="E76" s="125"/>
    </row>
    <row r="77" spans="1:5" x14ac:dyDescent="0.25">
      <c r="A77" s="129" t="s">
        <v>31</v>
      </c>
      <c r="B77" s="125"/>
      <c r="C77" s="125"/>
      <c r="D77" s="134">
        <v>112</v>
      </c>
      <c r="E77" s="125"/>
    </row>
    <row r="78" spans="1:5" x14ac:dyDescent="0.25">
      <c r="A78" s="129"/>
      <c r="B78" s="125"/>
      <c r="C78" s="125"/>
      <c r="D78" s="134"/>
      <c r="E78" s="125"/>
    </row>
    <row r="79" spans="1:5" x14ac:dyDescent="0.25">
      <c r="A79" s="124" t="s">
        <v>265</v>
      </c>
      <c r="B79" s="133">
        <v>340130</v>
      </c>
      <c r="C79" s="133">
        <v>340130</v>
      </c>
      <c r="D79" s="133">
        <v>337369.5</v>
      </c>
      <c r="E79" s="147">
        <f t="shared" ref="E79" si="13">IFERROR(D79/C79*100,)</f>
        <v>99.188398553494252</v>
      </c>
    </row>
    <row r="80" spans="1:5" x14ac:dyDescent="0.25">
      <c r="A80" s="127" t="s">
        <v>266</v>
      </c>
      <c r="B80" s="135">
        <v>23450</v>
      </c>
      <c r="C80" s="135">
        <v>23450</v>
      </c>
      <c r="D80" s="135">
        <v>23450</v>
      </c>
      <c r="E80" s="135">
        <v>100</v>
      </c>
    </row>
    <row r="81" spans="1:5" x14ac:dyDescent="0.25">
      <c r="A81" s="155" t="s">
        <v>147</v>
      </c>
      <c r="B81" s="156">
        <v>23450</v>
      </c>
      <c r="C81" s="156">
        <v>23450</v>
      </c>
      <c r="D81" s="156">
        <v>23450</v>
      </c>
      <c r="E81" s="157">
        <f t="shared" ref="E81" si="14">IFERROR(D81/C81*100,)</f>
        <v>100</v>
      </c>
    </row>
    <row r="82" spans="1:5" x14ac:dyDescent="0.25">
      <c r="A82" s="128" t="s">
        <v>17</v>
      </c>
      <c r="B82" s="133">
        <v>10240</v>
      </c>
      <c r="C82" s="133">
        <v>10240</v>
      </c>
      <c r="D82" s="133">
        <v>10240</v>
      </c>
      <c r="E82" s="147">
        <f t="shared" ref="E82" si="15">IFERROR(D82/C82*100,)</f>
        <v>100</v>
      </c>
    </row>
    <row r="83" spans="1:5" x14ac:dyDescent="0.25">
      <c r="A83" s="129" t="s">
        <v>144</v>
      </c>
      <c r="B83" s="133"/>
      <c r="C83" s="133"/>
      <c r="D83" s="134">
        <v>8789.92</v>
      </c>
      <c r="E83" s="133"/>
    </row>
    <row r="84" spans="1:5" x14ac:dyDescent="0.25">
      <c r="A84" s="129" t="s">
        <v>23</v>
      </c>
      <c r="B84" s="133"/>
      <c r="C84" s="133"/>
      <c r="D84" s="134">
        <v>1450</v>
      </c>
      <c r="E84" s="133"/>
    </row>
    <row r="85" spans="1:5" x14ac:dyDescent="0.25">
      <c r="A85" s="128" t="s">
        <v>24</v>
      </c>
      <c r="B85" s="133">
        <v>13210</v>
      </c>
      <c r="C85" s="133">
        <v>13210</v>
      </c>
      <c r="D85" s="133">
        <v>13210</v>
      </c>
      <c r="E85" s="147">
        <f t="shared" ref="E85" si="16">IFERROR(D85/C85*100,)</f>
        <v>100</v>
      </c>
    </row>
    <row r="86" spans="1:5" x14ac:dyDescent="0.25">
      <c r="A86" s="129" t="s">
        <v>31</v>
      </c>
      <c r="B86" s="133"/>
      <c r="C86" s="133"/>
      <c r="D86" s="134">
        <v>286.5</v>
      </c>
      <c r="E86" s="133"/>
    </row>
    <row r="87" spans="1:5" x14ac:dyDescent="0.25">
      <c r="A87" s="129" t="s">
        <v>32</v>
      </c>
      <c r="B87" s="133"/>
      <c r="C87" s="133"/>
      <c r="D87" s="134">
        <v>1989.78</v>
      </c>
      <c r="E87" s="133"/>
    </row>
    <row r="88" spans="1:5" x14ac:dyDescent="0.25">
      <c r="A88" s="129" t="s">
        <v>39</v>
      </c>
      <c r="B88" s="133"/>
      <c r="C88" s="133"/>
      <c r="D88" s="134">
        <v>310.81</v>
      </c>
      <c r="E88" s="133"/>
    </row>
    <row r="89" spans="1:5" x14ac:dyDescent="0.25">
      <c r="A89" s="129" t="s">
        <v>43</v>
      </c>
      <c r="B89" s="133"/>
      <c r="C89" s="133"/>
      <c r="D89" s="134">
        <v>10622.91</v>
      </c>
      <c r="E89" s="133"/>
    </row>
    <row r="90" spans="1:5" x14ac:dyDescent="0.25">
      <c r="A90" s="129"/>
      <c r="B90" s="133"/>
      <c r="C90" s="133"/>
      <c r="D90" s="134"/>
      <c r="E90" s="133"/>
    </row>
    <row r="91" spans="1:5" x14ac:dyDescent="0.25">
      <c r="A91" s="127" t="s">
        <v>267</v>
      </c>
      <c r="B91" s="135">
        <v>1995</v>
      </c>
      <c r="C91" s="135">
        <v>1995</v>
      </c>
      <c r="D91" s="135">
        <v>1995</v>
      </c>
      <c r="E91" s="135">
        <v>100</v>
      </c>
    </row>
    <row r="92" spans="1:5" x14ac:dyDescent="0.25">
      <c r="A92" s="155" t="s">
        <v>147</v>
      </c>
      <c r="B92" s="156">
        <v>1995</v>
      </c>
      <c r="C92" s="156">
        <v>1995</v>
      </c>
      <c r="D92" s="156">
        <v>1995</v>
      </c>
      <c r="E92" s="157">
        <f t="shared" ref="E92:E93" si="17">IFERROR(D92/C92*100,)</f>
        <v>100</v>
      </c>
    </row>
    <row r="93" spans="1:5" x14ac:dyDescent="0.25">
      <c r="A93" s="128" t="s">
        <v>24</v>
      </c>
      <c r="B93" s="133">
        <v>1995</v>
      </c>
      <c r="C93" s="133">
        <v>1995</v>
      </c>
      <c r="D93" s="133">
        <v>1995</v>
      </c>
      <c r="E93" s="147">
        <f t="shared" si="17"/>
        <v>100</v>
      </c>
    </row>
    <row r="94" spans="1:5" x14ac:dyDescent="0.25">
      <c r="A94" s="129" t="s">
        <v>31</v>
      </c>
      <c r="B94" s="133"/>
      <c r="C94" s="133"/>
      <c r="D94" s="134">
        <v>277.5</v>
      </c>
      <c r="E94" s="133"/>
    </row>
    <row r="95" spans="1:5" x14ac:dyDescent="0.25">
      <c r="A95" s="129" t="s">
        <v>32</v>
      </c>
      <c r="B95" s="133"/>
      <c r="C95" s="133"/>
      <c r="D95" s="134">
        <v>869.9</v>
      </c>
      <c r="E95" s="133"/>
    </row>
    <row r="96" spans="1:5" x14ac:dyDescent="0.25">
      <c r="A96" s="129" t="s">
        <v>33</v>
      </c>
      <c r="B96" s="133"/>
      <c r="C96" s="133"/>
      <c r="D96" s="134">
        <v>662.93</v>
      </c>
      <c r="E96" s="133"/>
    </row>
    <row r="97" spans="1:5" x14ac:dyDescent="0.25">
      <c r="A97" s="129" t="s">
        <v>38</v>
      </c>
      <c r="B97" s="133"/>
      <c r="C97" s="133"/>
      <c r="D97" s="134">
        <v>76.650000000000006</v>
      </c>
      <c r="E97" s="133"/>
    </row>
    <row r="98" spans="1:5" x14ac:dyDescent="0.25">
      <c r="A98" s="129" t="s">
        <v>41</v>
      </c>
      <c r="B98" s="133"/>
      <c r="C98" s="133"/>
      <c r="D98" s="134">
        <v>208.02</v>
      </c>
      <c r="E98" s="133"/>
    </row>
    <row r="99" spans="1:5" x14ac:dyDescent="0.25">
      <c r="A99" s="129"/>
      <c r="B99" s="133"/>
      <c r="C99" s="133"/>
      <c r="D99" s="133"/>
      <c r="E99" s="133"/>
    </row>
    <row r="100" spans="1:5" x14ac:dyDescent="0.25">
      <c r="A100" s="127" t="s">
        <v>268</v>
      </c>
      <c r="B100" s="135">
        <v>305952</v>
      </c>
      <c r="C100" s="135">
        <v>305952</v>
      </c>
      <c r="D100" s="135">
        <v>305951.78000000003</v>
      </c>
      <c r="E100" s="135">
        <v>100</v>
      </c>
    </row>
    <row r="101" spans="1:5" x14ac:dyDescent="0.25">
      <c r="A101" s="155" t="s">
        <v>147</v>
      </c>
      <c r="B101" s="156">
        <v>305952</v>
      </c>
      <c r="C101" s="156">
        <v>305952</v>
      </c>
      <c r="D101" s="156">
        <v>305951.78000000003</v>
      </c>
      <c r="E101" s="157">
        <f t="shared" ref="E101" si="18">IFERROR(D101/C101*100,)</f>
        <v>99.999928093295694</v>
      </c>
    </row>
    <row r="102" spans="1:5" x14ac:dyDescent="0.25">
      <c r="A102" s="128" t="s">
        <v>24</v>
      </c>
      <c r="B102" s="133">
        <v>73312</v>
      </c>
      <c r="C102" s="133">
        <v>73312</v>
      </c>
      <c r="D102" s="133">
        <v>73312</v>
      </c>
      <c r="E102" s="133">
        <v>100</v>
      </c>
    </row>
    <row r="103" spans="1:5" x14ac:dyDescent="0.25">
      <c r="A103" s="129" t="s">
        <v>39</v>
      </c>
      <c r="B103" s="134"/>
      <c r="C103" s="134"/>
      <c r="D103" s="134">
        <v>73312</v>
      </c>
      <c r="E103" s="134"/>
    </row>
    <row r="104" spans="1:5" x14ac:dyDescent="0.25">
      <c r="A104" s="128" t="s">
        <v>76</v>
      </c>
      <c r="B104" s="133">
        <v>155452</v>
      </c>
      <c r="C104" s="133">
        <v>155452</v>
      </c>
      <c r="D104" s="133">
        <v>155451.78</v>
      </c>
      <c r="E104" s="147">
        <f t="shared" ref="E104" si="19">IFERROR(D104/C104*100,)</f>
        <v>99.999858477214829</v>
      </c>
    </row>
    <row r="105" spans="1:5" x14ac:dyDescent="0.25">
      <c r="A105" s="129" t="s">
        <v>80</v>
      </c>
      <c r="B105" s="133"/>
      <c r="C105" s="133"/>
      <c r="D105" s="134">
        <v>13797.28</v>
      </c>
      <c r="E105" s="133"/>
    </row>
    <row r="106" spans="1:5" x14ac:dyDescent="0.25">
      <c r="A106" s="129" t="s">
        <v>83</v>
      </c>
      <c r="B106" s="133"/>
      <c r="C106" s="133"/>
      <c r="D106" s="134">
        <v>141654.5</v>
      </c>
      <c r="E106" s="133"/>
    </row>
    <row r="107" spans="1:5" x14ac:dyDescent="0.25">
      <c r="A107" s="128" t="s">
        <v>290</v>
      </c>
      <c r="B107" s="133">
        <v>77188</v>
      </c>
      <c r="C107" s="133">
        <v>77188</v>
      </c>
      <c r="D107" s="133">
        <v>77188</v>
      </c>
      <c r="E107" s="133"/>
    </row>
    <row r="108" spans="1:5" x14ac:dyDescent="0.25">
      <c r="A108" s="129" t="s">
        <v>94</v>
      </c>
      <c r="B108" s="133"/>
      <c r="C108" s="133"/>
      <c r="D108" s="134">
        <v>77188</v>
      </c>
      <c r="E108" s="133"/>
    </row>
    <row r="109" spans="1:5" x14ac:dyDescent="0.25">
      <c r="A109" s="129"/>
      <c r="B109" s="133"/>
      <c r="C109" s="133"/>
      <c r="D109" s="134"/>
      <c r="E109" s="133"/>
    </row>
    <row r="110" spans="1:5" x14ac:dyDescent="0.25">
      <c r="A110" s="127" t="s">
        <v>291</v>
      </c>
      <c r="B110" s="135">
        <v>2760</v>
      </c>
      <c r="C110" s="135">
        <v>2760</v>
      </c>
      <c r="D110" s="135">
        <v>0</v>
      </c>
      <c r="E110" s="135">
        <v>0</v>
      </c>
    </row>
    <row r="111" spans="1:5" x14ac:dyDescent="0.25">
      <c r="A111" s="155" t="s">
        <v>147</v>
      </c>
      <c r="B111" s="156">
        <v>2760</v>
      </c>
      <c r="C111" s="156">
        <v>2760</v>
      </c>
      <c r="D111" s="156">
        <v>0</v>
      </c>
      <c r="E111" s="157">
        <f t="shared" ref="E111" si="20">IFERROR(D111/C111*100,)</f>
        <v>0</v>
      </c>
    </row>
    <row r="112" spans="1:5" x14ac:dyDescent="0.25">
      <c r="A112" s="128" t="s">
        <v>63</v>
      </c>
      <c r="B112" s="133">
        <v>2760</v>
      </c>
      <c r="C112" s="133">
        <v>2760</v>
      </c>
      <c r="D112" s="133">
        <v>0</v>
      </c>
      <c r="E112" s="133">
        <v>0</v>
      </c>
    </row>
    <row r="113" spans="1:5" x14ac:dyDescent="0.25">
      <c r="A113" s="129" t="s">
        <v>65</v>
      </c>
      <c r="B113" s="133"/>
      <c r="C113" s="133"/>
      <c r="D113" s="133"/>
      <c r="E113" s="133"/>
    </row>
    <row r="114" spans="1:5" x14ac:dyDescent="0.25">
      <c r="A114" s="129"/>
      <c r="B114" s="133"/>
      <c r="C114" s="133"/>
      <c r="D114" s="134"/>
      <c r="E114" s="133"/>
    </row>
    <row r="115" spans="1:5" x14ac:dyDescent="0.25">
      <c r="A115" s="127" t="s">
        <v>269</v>
      </c>
      <c r="B115" s="135">
        <v>5973</v>
      </c>
      <c r="C115" s="135">
        <v>5973</v>
      </c>
      <c r="D115" s="135">
        <v>5972.72</v>
      </c>
      <c r="E115" s="135">
        <v>100</v>
      </c>
    </row>
    <row r="116" spans="1:5" x14ac:dyDescent="0.25">
      <c r="A116" s="155" t="s">
        <v>147</v>
      </c>
      <c r="B116" s="156">
        <v>5973</v>
      </c>
      <c r="C116" s="156">
        <v>5973</v>
      </c>
      <c r="D116" s="156">
        <v>5972.72</v>
      </c>
      <c r="E116" s="157">
        <f t="shared" ref="E116" si="21">IFERROR(D116/C116*100,)</f>
        <v>99.995312238406171</v>
      </c>
    </row>
    <row r="117" spans="1:5" x14ac:dyDescent="0.25">
      <c r="A117" s="128" t="s">
        <v>24</v>
      </c>
      <c r="B117" s="133">
        <v>4579</v>
      </c>
      <c r="C117" s="133">
        <v>4579</v>
      </c>
      <c r="D117" s="133">
        <v>4578.72</v>
      </c>
      <c r="E117" s="133">
        <v>100</v>
      </c>
    </row>
    <row r="118" spans="1:5" x14ac:dyDescent="0.25">
      <c r="A118" s="129" t="s">
        <v>45</v>
      </c>
      <c r="B118" s="133"/>
      <c r="C118" s="133"/>
      <c r="D118" s="134">
        <v>4578.72</v>
      </c>
      <c r="E118" s="133"/>
    </row>
    <row r="119" spans="1:5" x14ac:dyDescent="0.25">
      <c r="A119" s="128" t="s">
        <v>76</v>
      </c>
      <c r="B119" s="133">
        <v>1394</v>
      </c>
      <c r="C119" s="133">
        <v>1394</v>
      </c>
      <c r="D119" s="133">
        <v>1394</v>
      </c>
      <c r="E119" s="133">
        <v>100</v>
      </c>
    </row>
    <row r="120" spans="1:5" x14ac:dyDescent="0.25">
      <c r="A120" s="129" t="s">
        <v>83</v>
      </c>
      <c r="B120" s="133"/>
      <c r="C120" s="133"/>
      <c r="D120" s="134">
        <v>1394</v>
      </c>
      <c r="E120" s="133"/>
    </row>
    <row r="121" spans="1:5" x14ac:dyDescent="0.25">
      <c r="A121" s="128"/>
      <c r="B121" s="133"/>
      <c r="C121" s="133"/>
      <c r="D121" s="131"/>
      <c r="E121" s="133"/>
    </row>
    <row r="122" spans="1:5" x14ac:dyDescent="0.25">
      <c r="A122" s="124" t="s">
        <v>270</v>
      </c>
      <c r="B122" s="133">
        <v>6637362</v>
      </c>
      <c r="C122" s="133">
        <v>6637362</v>
      </c>
      <c r="D122" s="133">
        <v>6318003.6500000004</v>
      </c>
      <c r="E122" s="147">
        <f t="shared" ref="E122" si="22">IFERROR(D122/C122*100,)</f>
        <v>95.188474728363474</v>
      </c>
    </row>
    <row r="123" spans="1:5" x14ac:dyDescent="0.25">
      <c r="A123" s="127" t="s">
        <v>271</v>
      </c>
      <c r="B123" s="135">
        <v>6259681</v>
      </c>
      <c r="C123" s="135">
        <v>6259681</v>
      </c>
      <c r="D123" s="135">
        <v>5903065.2199999997</v>
      </c>
      <c r="E123" s="152">
        <f>IFERROR(D123/C123*100,)</f>
        <v>94.302971988508673</v>
      </c>
    </row>
    <row r="124" spans="1:5" x14ac:dyDescent="0.25">
      <c r="A124" s="155" t="s">
        <v>154</v>
      </c>
      <c r="B124" s="156">
        <v>698230</v>
      </c>
      <c r="C124" s="156">
        <v>698230</v>
      </c>
      <c r="D124" s="156">
        <v>437564.36</v>
      </c>
      <c r="E124" s="157">
        <f t="shared" ref="E124:E125" si="23">IFERROR(D124/C124*100,)</f>
        <v>62.667653924924451</v>
      </c>
    </row>
    <row r="125" spans="1:5" x14ac:dyDescent="0.25">
      <c r="A125" s="128" t="s">
        <v>17</v>
      </c>
      <c r="B125" s="133">
        <v>326686</v>
      </c>
      <c r="C125" s="133">
        <v>326686</v>
      </c>
      <c r="D125" s="133">
        <v>135212.64000000001</v>
      </c>
      <c r="E125" s="147">
        <f t="shared" si="23"/>
        <v>41.389174926381912</v>
      </c>
    </row>
    <row r="126" spans="1:5" x14ac:dyDescent="0.25">
      <c r="A126" s="129" t="s">
        <v>19</v>
      </c>
      <c r="B126" s="125"/>
      <c r="C126" s="125"/>
      <c r="D126" s="134">
        <v>105310.2</v>
      </c>
      <c r="E126" s="133"/>
    </row>
    <row r="127" spans="1:5" x14ac:dyDescent="0.25">
      <c r="A127" s="129" t="s">
        <v>239</v>
      </c>
      <c r="B127" s="125"/>
      <c r="C127" s="125"/>
      <c r="D127" s="134">
        <v>11058.92</v>
      </c>
      <c r="E127" s="133"/>
    </row>
    <row r="128" spans="1:5" x14ac:dyDescent="0.25">
      <c r="A128" s="129" t="s">
        <v>21</v>
      </c>
      <c r="B128" s="133"/>
      <c r="C128" s="133"/>
      <c r="D128" s="134">
        <v>3300</v>
      </c>
      <c r="E128" s="133"/>
    </row>
    <row r="129" spans="1:5" x14ac:dyDescent="0.25">
      <c r="A129" s="129" t="s">
        <v>23</v>
      </c>
      <c r="B129" s="125"/>
      <c r="C129" s="125"/>
      <c r="D129" s="134">
        <v>15543.52</v>
      </c>
      <c r="E129" s="133"/>
    </row>
    <row r="130" spans="1:5" x14ac:dyDescent="0.25">
      <c r="A130" s="128" t="s">
        <v>24</v>
      </c>
      <c r="B130" s="133">
        <v>355524</v>
      </c>
      <c r="C130" s="133">
        <v>355524</v>
      </c>
      <c r="D130" s="133">
        <v>291425.95</v>
      </c>
      <c r="E130" s="147">
        <f t="shared" ref="E130" si="24">IFERROR(D130/C130*100,)</f>
        <v>81.970823348072145</v>
      </c>
    </row>
    <row r="131" spans="1:5" x14ac:dyDescent="0.25">
      <c r="A131" s="129" t="s">
        <v>26</v>
      </c>
      <c r="B131" s="125"/>
      <c r="C131" s="125"/>
      <c r="D131" s="134">
        <v>3557.43</v>
      </c>
      <c r="E131" s="133"/>
    </row>
    <row r="132" spans="1:5" x14ac:dyDescent="0.25">
      <c r="A132" s="129" t="s">
        <v>27</v>
      </c>
      <c r="B132" s="125"/>
      <c r="C132" s="125"/>
      <c r="D132" s="134">
        <v>5411.22</v>
      </c>
      <c r="E132" s="133"/>
    </row>
    <row r="133" spans="1:5" x14ac:dyDescent="0.25">
      <c r="A133" s="129" t="s">
        <v>28</v>
      </c>
      <c r="B133" s="125"/>
      <c r="C133" s="125"/>
      <c r="D133" s="134">
        <v>15846.97</v>
      </c>
      <c r="E133" s="133"/>
    </row>
    <row r="134" spans="1:5" x14ac:dyDescent="0.25">
      <c r="A134" s="129" t="s">
        <v>31</v>
      </c>
      <c r="B134" s="125"/>
      <c r="C134" s="125"/>
      <c r="D134" s="134">
        <v>11313.82</v>
      </c>
      <c r="E134" s="133"/>
    </row>
    <row r="135" spans="1:5" x14ac:dyDescent="0.25">
      <c r="A135" s="129" t="s">
        <v>32</v>
      </c>
      <c r="B135" s="125"/>
      <c r="C135" s="125"/>
      <c r="D135" s="136">
        <v>381.05</v>
      </c>
      <c r="E135" s="133"/>
    </row>
    <row r="136" spans="1:5" x14ac:dyDescent="0.25">
      <c r="A136" s="129" t="s">
        <v>33</v>
      </c>
      <c r="B136" s="125"/>
      <c r="C136" s="125"/>
      <c r="D136" s="134">
        <v>153564.57999999999</v>
      </c>
      <c r="E136" s="125"/>
    </row>
    <row r="137" spans="1:5" x14ac:dyDescent="0.25">
      <c r="A137" s="129" t="s">
        <v>41</v>
      </c>
      <c r="B137" s="125"/>
      <c r="C137" s="125"/>
      <c r="D137" s="134">
        <v>40763.769999999997</v>
      </c>
      <c r="E137" s="125"/>
    </row>
    <row r="138" spans="1:5" x14ac:dyDescent="0.25">
      <c r="A138" s="129" t="s">
        <v>42</v>
      </c>
      <c r="B138" s="125"/>
      <c r="C138" s="125"/>
      <c r="D138" s="134">
        <v>193.68</v>
      </c>
      <c r="E138" s="125"/>
    </row>
    <row r="139" spans="1:5" x14ac:dyDescent="0.25">
      <c r="A139" s="129" t="s">
        <v>43</v>
      </c>
      <c r="B139" s="125"/>
      <c r="C139" s="125"/>
      <c r="D139" s="134">
        <v>49280.03</v>
      </c>
      <c r="E139" s="125"/>
    </row>
    <row r="140" spans="1:5" x14ac:dyDescent="0.25">
      <c r="A140" s="129" t="s">
        <v>44</v>
      </c>
      <c r="B140" s="125"/>
      <c r="C140" s="125"/>
      <c r="D140" s="136">
        <v>2027.03</v>
      </c>
      <c r="E140" s="125"/>
    </row>
    <row r="141" spans="1:5" x14ac:dyDescent="0.25">
      <c r="A141" s="129" t="s">
        <v>52</v>
      </c>
      <c r="B141" s="125"/>
      <c r="C141" s="125"/>
      <c r="D141" s="134">
        <v>1122.98</v>
      </c>
      <c r="E141" s="125"/>
    </row>
    <row r="142" spans="1:5" x14ac:dyDescent="0.25">
      <c r="A142" s="129" t="s">
        <v>54</v>
      </c>
      <c r="B142" s="125"/>
      <c r="C142" s="125"/>
      <c r="D142" s="134">
        <v>2537.73</v>
      </c>
      <c r="E142" s="125"/>
    </row>
    <row r="143" spans="1:5" x14ac:dyDescent="0.25">
      <c r="A143" s="129" t="s">
        <v>240</v>
      </c>
      <c r="B143" s="125"/>
      <c r="C143" s="125"/>
      <c r="D143" s="134">
        <v>2070.4699999999998</v>
      </c>
      <c r="E143" s="125"/>
    </row>
    <row r="144" spans="1:5" x14ac:dyDescent="0.25">
      <c r="A144" s="129" t="s">
        <v>55</v>
      </c>
      <c r="B144" s="125"/>
      <c r="C144" s="125"/>
      <c r="D144" s="134">
        <v>3355.19</v>
      </c>
      <c r="E144" s="125"/>
    </row>
    <row r="145" spans="1:5" x14ac:dyDescent="0.25">
      <c r="A145" s="128" t="s">
        <v>56</v>
      </c>
      <c r="B145" s="133">
        <v>14427</v>
      </c>
      <c r="C145" s="133">
        <v>14427</v>
      </c>
      <c r="D145" s="133">
        <v>9343.83</v>
      </c>
      <c r="E145" s="147">
        <f t="shared" ref="E145" si="25">IFERROR(D145/C145*100,)</f>
        <v>64.766271574131835</v>
      </c>
    </row>
    <row r="146" spans="1:5" ht="26.25" x14ac:dyDescent="0.25">
      <c r="A146" s="129" t="s">
        <v>272</v>
      </c>
      <c r="B146" s="125"/>
      <c r="C146" s="125"/>
      <c r="D146" s="134">
        <v>4462.28</v>
      </c>
      <c r="E146" s="125"/>
    </row>
    <row r="147" spans="1:5" x14ac:dyDescent="0.25">
      <c r="A147" s="129" t="s">
        <v>59</v>
      </c>
      <c r="B147" s="125"/>
      <c r="C147" s="125"/>
      <c r="D147" s="134">
        <v>4491.3999999999996</v>
      </c>
      <c r="E147" s="125"/>
    </row>
    <row r="148" spans="1:5" x14ac:dyDescent="0.25">
      <c r="A148" s="129" t="s">
        <v>61</v>
      </c>
      <c r="B148" s="125"/>
      <c r="C148" s="125"/>
      <c r="D148" s="136">
        <v>390.15</v>
      </c>
      <c r="E148" s="125"/>
    </row>
    <row r="149" spans="1:5" x14ac:dyDescent="0.25">
      <c r="A149" s="128" t="s">
        <v>67</v>
      </c>
      <c r="B149" s="133">
        <v>1593</v>
      </c>
      <c r="C149" s="133">
        <v>1593</v>
      </c>
      <c r="D149" s="133">
        <v>1581.94</v>
      </c>
      <c r="E149" s="147">
        <f t="shared" ref="E149" si="26">IFERROR(D149/C149*100,)</f>
        <v>99.305712492153177</v>
      </c>
    </row>
    <row r="150" spans="1:5" x14ac:dyDescent="0.25">
      <c r="A150" s="129" t="s">
        <v>69</v>
      </c>
      <c r="B150" s="125"/>
      <c r="C150" s="125"/>
      <c r="D150" s="134">
        <v>12.7</v>
      </c>
      <c r="E150" s="125"/>
    </row>
    <row r="151" spans="1:5" x14ac:dyDescent="0.25">
      <c r="A151" s="129" t="s">
        <v>71</v>
      </c>
      <c r="B151" s="125"/>
      <c r="C151" s="125"/>
      <c r="D151" s="134">
        <v>1569.24</v>
      </c>
      <c r="E151" s="125"/>
    </row>
    <row r="152" spans="1:5" x14ac:dyDescent="0.25">
      <c r="A152" s="155" t="s">
        <v>150</v>
      </c>
      <c r="B152" s="156">
        <v>5385294</v>
      </c>
      <c r="C152" s="156">
        <v>5385294</v>
      </c>
      <c r="D152" s="156">
        <v>5393762.1500000004</v>
      </c>
      <c r="E152" s="158">
        <v>118.75</v>
      </c>
    </row>
    <row r="153" spans="1:5" x14ac:dyDescent="0.25">
      <c r="A153" s="128" t="s">
        <v>17</v>
      </c>
      <c r="B153" s="133">
        <v>4202044</v>
      </c>
      <c r="C153" s="133">
        <v>4202044</v>
      </c>
      <c r="D153" s="133">
        <v>4310424.6100000003</v>
      </c>
      <c r="E153" s="147">
        <f t="shared" ref="E153" si="27">IFERROR(D153/C153*100,)</f>
        <v>102.57923548634903</v>
      </c>
    </row>
    <row r="154" spans="1:5" x14ac:dyDescent="0.25">
      <c r="A154" s="129" t="s">
        <v>19</v>
      </c>
      <c r="B154" s="125"/>
      <c r="C154" s="125"/>
      <c r="D154" s="134">
        <v>3263446.47</v>
      </c>
      <c r="E154" s="125"/>
    </row>
    <row r="155" spans="1:5" x14ac:dyDescent="0.25">
      <c r="A155" s="129" t="s">
        <v>144</v>
      </c>
      <c r="B155" s="125"/>
      <c r="C155" s="125"/>
      <c r="D155" s="134">
        <v>67738.5</v>
      </c>
      <c r="E155" s="125"/>
    </row>
    <row r="156" spans="1:5" x14ac:dyDescent="0.25">
      <c r="A156" s="129" t="s">
        <v>239</v>
      </c>
      <c r="B156" s="125"/>
      <c r="C156" s="125"/>
      <c r="D156" s="134">
        <v>309879.95</v>
      </c>
      <c r="E156" s="125"/>
    </row>
    <row r="157" spans="1:5" x14ac:dyDescent="0.25">
      <c r="A157" s="129" t="s">
        <v>21</v>
      </c>
      <c r="B157" s="125"/>
      <c r="C157" s="125"/>
      <c r="D157" s="134">
        <v>189083.32</v>
      </c>
      <c r="E157" s="125"/>
    </row>
    <row r="158" spans="1:5" x14ac:dyDescent="0.25">
      <c r="A158" s="129" t="s">
        <v>145</v>
      </c>
      <c r="B158" s="125"/>
      <c r="C158" s="125"/>
      <c r="D158" s="136">
        <v>60.33</v>
      </c>
      <c r="E158" s="125"/>
    </row>
    <row r="159" spans="1:5" x14ac:dyDescent="0.25">
      <c r="A159" s="129" t="s">
        <v>23</v>
      </c>
      <c r="B159" s="125"/>
      <c r="C159" s="125"/>
      <c r="D159" s="134">
        <v>480205.76</v>
      </c>
      <c r="E159" s="125"/>
    </row>
    <row r="160" spans="1:5" x14ac:dyDescent="0.25">
      <c r="A160" s="129" t="s">
        <v>207</v>
      </c>
      <c r="B160" s="125"/>
      <c r="C160" s="125"/>
      <c r="D160" s="134">
        <v>10.28</v>
      </c>
      <c r="E160" s="125"/>
    </row>
    <row r="161" spans="1:5" x14ac:dyDescent="0.25">
      <c r="A161" s="128" t="s">
        <v>24</v>
      </c>
      <c r="B161" s="133">
        <v>1183250</v>
      </c>
      <c r="C161" s="133">
        <v>1183250</v>
      </c>
      <c r="D161" s="133">
        <v>1083337.54</v>
      </c>
      <c r="E161" s="147">
        <f t="shared" ref="E161" si="28">IFERROR(D161/C161*100,)</f>
        <v>91.556098880202825</v>
      </c>
    </row>
    <row r="162" spans="1:5" x14ac:dyDescent="0.25">
      <c r="A162" s="129" t="s">
        <v>27</v>
      </c>
      <c r="B162" s="125"/>
      <c r="C162" s="125"/>
      <c r="D162" s="134">
        <v>191421.53</v>
      </c>
      <c r="E162" s="125"/>
    </row>
    <row r="163" spans="1:5" x14ac:dyDescent="0.25">
      <c r="A163" s="129" t="s">
        <v>31</v>
      </c>
      <c r="B163" s="125"/>
      <c r="C163" s="125"/>
      <c r="D163" s="134">
        <v>48518.28</v>
      </c>
      <c r="E163" s="125"/>
    </row>
    <row r="164" spans="1:5" x14ac:dyDescent="0.25">
      <c r="A164" s="129" t="s">
        <v>32</v>
      </c>
      <c r="B164" s="125"/>
      <c r="C164" s="125"/>
      <c r="D164" s="134">
        <v>188941.6</v>
      </c>
      <c r="E164" s="125"/>
    </row>
    <row r="165" spans="1:5" ht="17.25" customHeight="1" x14ac:dyDescent="0.25">
      <c r="A165" s="129" t="s">
        <v>33</v>
      </c>
      <c r="B165" s="125"/>
      <c r="C165" s="125"/>
      <c r="D165" s="134">
        <v>140707.18</v>
      </c>
      <c r="E165" s="125"/>
    </row>
    <row r="166" spans="1:5" x14ac:dyDescent="0.25">
      <c r="A166" s="129" t="s">
        <v>35</v>
      </c>
      <c r="B166" s="125"/>
      <c r="C166" s="125"/>
      <c r="D166" s="134">
        <v>27317.47</v>
      </c>
      <c r="E166" s="125"/>
    </row>
    <row r="167" spans="1:5" x14ac:dyDescent="0.25">
      <c r="A167" s="129" t="s">
        <v>36</v>
      </c>
      <c r="B167" s="125"/>
      <c r="C167" s="125"/>
      <c r="D167" s="134">
        <v>1991.86</v>
      </c>
      <c r="E167" s="125"/>
    </row>
    <row r="168" spans="1:5" x14ac:dyDescent="0.25">
      <c r="A168" s="129" t="s">
        <v>38</v>
      </c>
      <c r="B168" s="125"/>
      <c r="C168" s="125"/>
      <c r="D168" s="134">
        <v>20566.759999999998</v>
      </c>
      <c r="E168" s="125"/>
    </row>
    <row r="169" spans="1:5" x14ac:dyDescent="0.25">
      <c r="A169" s="129" t="s">
        <v>40</v>
      </c>
      <c r="B169" s="125"/>
      <c r="C169" s="125"/>
      <c r="D169" s="134">
        <v>1244.25</v>
      </c>
      <c r="E169" s="125"/>
    </row>
    <row r="170" spans="1:5" x14ac:dyDescent="0.25">
      <c r="A170" s="129" t="s">
        <v>41</v>
      </c>
      <c r="B170" s="125"/>
      <c r="C170" s="125"/>
      <c r="D170" s="134">
        <v>45866.42</v>
      </c>
      <c r="E170" s="125"/>
    </row>
    <row r="171" spans="1:5" x14ac:dyDescent="0.25">
      <c r="A171" s="129" t="s">
        <v>42</v>
      </c>
      <c r="B171" s="125"/>
      <c r="C171" s="125"/>
      <c r="D171" s="134">
        <v>28206.11</v>
      </c>
      <c r="E171" s="125"/>
    </row>
    <row r="172" spans="1:5" x14ac:dyDescent="0.25">
      <c r="A172" s="129" t="s">
        <v>43</v>
      </c>
      <c r="B172" s="125"/>
      <c r="C172" s="125"/>
      <c r="D172" s="134">
        <v>171644.59</v>
      </c>
      <c r="E172" s="125"/>
    </row>
    <row r="173" spans="1:5" x14ac:dyDescent="0.25">
      <c r="A173" s="129" t="s">
        <v>44</v>
      </c>
      <c r="B173" s="125"/>
      <c r="C173" s="125"/>
      <c r="D173" s="134">
        <v>57650.51</v>
      </c>
      <c r="E173" s="125"/>
    </row>
    <row r="174" spans="1:5" x14ac:dyDescent="0.25">
      <c r="A174" s="129" t="s">
        <v>45</v>
      </c>
      <c r="B174" s="125"/>
      <c r="C174" s="125"/>
      <c r="D174" s="134">
        <v>60319</v>
      </c>
      <c r="E174" s="125"/>
    </row>
    <row r="175" spans="1:5" x14ac:dyDescent="0.25">
      <c r="A175" s="129" t="s">
        <v>46</v>
      </c>
      <c r="B175" s="125"/>
      <c r="C175" s="125"/>
      <c r="D175" s="134">
        <v>66005.350000000006</v>
      </c>
      <c r="E175" s="125"/>
    </row>
    <row r="176" spans="1:5" x14ac:dyDescent="0.25">
      <c r="A176" s="129" t="s">
        <v>50</v>
      </c>
      <c r="B176" s="125"/>
      <c r="C176" s="125"/>
      <c r="D176" s="134">
        <v>8750.89</v>
      </c>
      <c r="E176" s="125"/>
    </row>
    <row r="177" spans="1:5" x14ac:dyDescent="0.25">
      <c r="A177" s="129" t="s">
        <v>51</v>
      </c>
      <c r="B177" s="125"/>
      <c r="C177" s="125"/>
      <c r="D177" s="134">
        <v>16514.88</v>
      </c>
      <c r="E177" s="125"/>
    </row>
    <row r="178" spans="1:5" x14ac:dyDescent="0.25">
      <c r="A178" s="129" t="s">
        <v>53</v>
      </c>
      <c r="B178" s="125"/>
      <c r="C178" s="125"/>
      <c r="D178" s="134">
        <v>2103.6</v>
      </c>
      <c r="E178" s="125"/>
    </row>
    <row r="179" spans="1:5" x14ac:dyDescent="0.25">
      <c r="A179" s="129" t="s">
        <v>55</v>
      </c>
      <c r="B179" s="125"/>
      <c r="C179" s="125"/>
      <c r="D179" s="134">
        <v>5597.26</v>
      </c>
      <c r="E179" s="125"/>
    </row>
    <row r="180" spans="1:5" x14ac:dyDescent="0.25">
      <c r="A180" s="155" t="s">
        <v>151</v>
      </c>
      <c r="B180" s="156">
        <v>26170</v>
      </c>
      <c r="C180" s="156">
        <v>26170</v>
      </c>
      <c r="D180" s="156">
        <v>29581.89</v>
      </c>
      <c r="E180" s="157">
        <f t="shared" ref="E180" si="29">IFERROR(D180/C180*100,)</f>
        <v>113.03740924722965</v>
      </c>
    </row>
    <row r="181" spans="1:5" ht="14.25" customHeight="1" x14ac:dyDescent="0.25">
      <c r="A181" s="128" t="s">
        <v>17</v>
      </c>
      <c r="B181" s="133">
        <v>23620</v>
      </c>
      <c r="C181" s="133">
        <v>23620</v>
      </c>
      <c r="D181" s="133">
        <v>25489.47</v>
      </c>
      <c r="E181" s="147">
        <f t="shared" ref="E181" si="30">IFERROR(D181/C181*100,)</f>
        <v>107.91477561388653</v>
      </c>
    </row>
    <row r="182" spans="1:5" x14ac:dyDescent="0.25">
      <c r="A182" s="129" t="s">
        <v>19</v>
      </c>
      <c r="B182" s="125"/>
      <c r="C182" s="125"/>
      <c r="D182" s="134">
        <v>23941.57</v>
      </c>
      <c r="E182" s="125"/>
    </row>
    <row r="183" spans="1:5" x14ac:dyDescent="0.25">
      <c r="A183" s="129" t="s">
        <v>23</v>
      </c>
      <c r="B183" s="125"/>
      <c r="C183" s="125"/>
      <c r="D183" s="154">
        <v>1547</v>
      </c>
      <c r="E183" s="125"/>
    </row>
    <row r="184" spans="1:5" x14ac:dyDescent="0.25">
      <c r="A184" s="128" t="s">
        <v>24</v>
      </c>
      <c r="B184" s="133">
        <v>2550</v>
      </c>
      <c r="C184" s="133">
        <v>2550</v>
      </c>
      <c r="D184" s="153">
        <v>4092.42</v>
      </c>
      <c r="E184" s="147">
        <f t="shared" ref="E184" si="31">IFERROR(D184/C184*100,)</f>
        <v>160.4870588235294</v>
      </c>
    </row>
    <row r="185" spans="1:5" x14ac:dyDescent="0.25">
      <c r="A185" s="129" t="s">
        <v>27</v>
      </c>
      <c r="B185" s="125"/>
      <c r="C185" s="125"/>
      <c r="D185" s="134">
        <v>4092.42</v>
      </c>
      <c r="E185" s="138"/>
    </row>
    <row r="186" spans="1:5" x14ac:dyDescent="0.25">
      <c r="A186" s="155" t="s">
        <v>152</v>
      </c>
      <c r="B186" s="156">
        <v>148737</v>
      </c>
      <c r="C186" s="156">
        <v>148737</v>
      </c>
      <c r="D186" s="156">
        <v>99662.07</v>
      </c>
      <c r="E186" s="157">
        <f t="shared" ref="E186:E187" si="32">IFERROR(D186/C186*100,)</f>
        <v>67.00556687307126</v>
      </c>
    </row>
    <row r="187" spans="1:5" x14ac:dyDescent="0.25">
      <c r="A187" s="128" t="s">
        <v>17</v>
      </c>
      <c r="B187" s="133">
        <v>143708</v>
      </c>
      <c r="C187" s="133">
        <v>143708</v>
      </c>
      <c r="D187" s="133">
        <v>49207.93</v>
      </c>
      <c r="E187" s="147">
        <f t="shared" si="32"/>
        <v>34.24160798285412</v>
      </c>
    </row>
    <row r="188" spans="1:5" x14ac:dyDescent="0.25">
      <c r="A188" s="129" t="s">
        <v>19</v>
      </c>
      <c r="B188" s="125"/>
      <c r="C188" s="125"/>
      <c r="D188" s="134">
        <v>46004.05</v>
      </c>
      <c r="E188" s="125"/>
    </row>
    <row r="189" spans="1:5" x14ac:dyDescent="0.25">
      <c r="A189" s="129" t="s">
        <v>23</v>
      </c>
      <c r="B189" s="125"/>
      <c r="C189" s="125"/>
      <c r="D189" s="134">
        <v>3203.88</v>
      </c>
      <c r="E189" s="125"/>
    </row>
    <row r="190" spans="1:5" x14ac:dyDescent="0.25">
      <c r="A190" s="128" t="s">
        <v>24</v>
      </c>
      <c r="B190" s="133">
        <v>5029</v>
      </c>
      <c r="C190" s="133">
        <v>5029</v>
      </c>
      <c r="D190" s="133">
        <v>50454.14</v>
      </c>
      <c r="E190" s="147">
        <f t="shared" ref="E190" si="33">IFERROR(D190/C190*100,)</f>
        <v>1003.2638695565719</v>
      </c>
    </row>
    <row r="191" spans="1:5" x14ac:dyDescent="0.25">
      <c r="A191" s="129" t="s">
        <v>27</v>
      </c>
      <c r="B191" s="125"/>
      <c r="C191" s="125"/>
      <c r="D191" s="134">
        <v>2101.0300000000002</v>
      </c>
      <c r="E191" s="125"/>
    </row>
    <row r="192" spans="1:5" x14ac:dyDescent="0.25">
      <c r="A192" s="129" t="s">
        <v>32</v>
      </c>
      <c r="B192" s="125"/>
      <c r="C192" s="125"/>
      <c r="D192" s="134">
        <v>47986.01</v>
      </c>
      <c r="E192" s="125"/>
    </row>
    <row r="193" spans="1:5" x14ac:dyDescent="0.25">
      <c r="A193" s="129" t="s">
        <v>35</v>
      </c>
      <c r="B193" s="125"/>
      <c r="C193" s="125"/>
      <c r="D193" s="134">
        <v>367.1</v>
      </c>
      <c r="E193" s="125"/>
    </row>
    <row r="194" spans="1:5" x14ac:dyDescent="0.25">
      <c r="A194" s="155" t="s">
        <v>193</v>
      </c>
      <c r="B194" s="156">
        <v>1250</v>
      </c>
      <c r="C194" s="156">
        <v>1250</v>
      </c>
      <c r="D194" s="156">
        <v>1250</v>
      </c>
      <c r="E194" s="157">
        <f t="shared" ref="E194:E195" si="34">IFERROR(D194/C194*100,)</f>
        <v>100</v>
      </c>
    </row>
    <row r="195" spans="1:5" x14ac:dyDescent="0.25">
      <c r="A195" s="128" t="s">
        <v>24</v>
      </c>
      <c r="B195" s="133">
        <v>1250</v>
      </c>
      <c r="C195" s="133">
        <v>1250</v>
      </c>
      <c r="D195" s="133">
        <v>1250</v>
      </c>
      <c r="E195" s="147">
        <f t="shared" si="34"/>
        <v>100</v>
      </c>
    </row>
    <row r="196" spans="1:5" x14ac:dyDescent="0.25">
      <c r="A196" s="129" t="s">
        <v>36</v>
      </c>
      <c r="B196" s="125"/>
      <c r="C196" s="125"/>
      <c r="D196" s="134">
        <v>1250</v>
      </c>
      <c r="E196" s="125"/>
    </row>
    <row r="197" spans="1:5" x14ac:dyDescent="0.25">
      <c r="A197" s="129"/>
      <c r="B197" s="125"/>
      <c r="C197" s="125"/>
      <c r="D197" s="134"/>
      <c r="E197" s="125"/>
    </row>
    <row r="198" spans="1:5" x14ac:dyDescent="0.25">
      <c r="A198" s="127" t="s">
        <v>273</v>
      </c>
      <c r="B198" s="135">
        <v>118932</v>
      </c>
      <c r="C198" s="135">
        <v>118932</v>
      </c>
      <c r="D198" s="135">
        <v>187434.79</v>
      </c>
      <c r="E198" s="130">
        <v>157.6</v>
      </c>
    </row>
    <row r="199" spans="1:5" x14ac:dyDescent="0.25">
      <c r="A199" s="155" t="s">
        <v>154</v>
      </c>
      <c r="B199" s="156">
        <v>15000</v>
      </c>
      <c r="C199" s="156">
        <v>15000</v>
      </c>
      <c r="D199" s="156">
        <v>32647.51</v>
      </c>
      <c r="E199" s="157">
        <f t="shared" ref="E199" si="35">IFERROR(D199/C199*100,)</f>
        <v>217.65006666666667</v>
      </c>
    </row>
    <row r="200" spans="1:5" x14ac:dyDescent="0.25">
      <c r="A200" s="128" t="s">
        <v>76</v>
      </c>
      <c r="B200" s="133">
        <v>15000</v>
      </c>
      <c r="C200" s="133">
        <v>15000</v>
      </c>
      <c r="D200" s="133">
        <v>28260.51</v>
      </c>
      <c r="E200" s="147">
        <f t="shared" ref="E200" si="36">IFERROR(D200/C200*100,)</f>
        <v>188.4034</v>
      </c>
    </row>
    <row r="201" spans="1:5" x14ac:dyDescent="0.25">
      <c r="A201" s="129" t="s">
        <v>80</v>
      </c>
      <c r="B201" s="125"/>
      <c r="C201" s="125"/>
      <c r="D201" s="134">
        <v>4969.07</v>
      </c>
      <c r="E201" s="125"/>
    </row>
    <row r="202" spans="1:5" x14ac:dyDescent="0.25">
      <c r="A202" s="129" t="s">
        <v>81</v>
      </c>
      <c r="B202" s="125"/>
      <c r="C202" s="125"/>
      <c r="D202" s="136">
        <v>650.32000000000005</v>
      </c>
      <c r="E202" s="125"/>
    </row>
    <row r="203" spans="1:5" x14ac:dyDescent="0.25">
      <c r="A203" s="129" t="s">
        <v>82</v>
      </c>
      <c r="B203" s="125"/>
      <c r="C203" s="125"/>
      <c r="D203" s="134">
        <v>10912.24</v>
      </c>
      <c r="E203" s="125"/>
    </row>
    <row r="204" spans="1:5" x14ac:dyDescent="0.25">
      <c r="A204" s="129" t="s">
        <v>83</v>
      </c>
      <c r="B204" s="125"/>
      <c r="C204" s="125"/>
      <c r="D204" s="134">
        <v>4684.5600000000004</v>
      </c>
      <c r="E204" s="125"/>
    </row>
    <row r="205" spans="1:5" x14ac:dyDescent="0.25">
      <c r="A205" s="129" t="s">
        <v>84</v>
      </c>
      <c r="B205" s="125"/>
      <c r="C205" s="125"/>
      <c r="D205" s="134">
        <v>7044.32</v>
      </c>
      <c r="E205" s="125"/>
    </row>
    <row r="206" spans="1:5" x14ac:dyDescent="0.25">
      <c r="A206" s="128" t="s">
        <v>290</v>
      </c>
      <c r="B206" s="133">
        <v>0</v>
      </c>
      <c r="C206" s="133">
        <v>0</v>
      </c>
      <c r="D206" s="133">
        <v>4387</v>
      </c>
      <c r="E206" s="125"/>
    </row>
    <row r="207" spans="1:5" x14ac:dyDescent="0.25">
      <c r="A207" s="129" t="s">
        <v>94</v>
      </c>
      <c r="B207" s="125"/>
      <c r="C207" s="125"/>
      <c r="D207" s="134">
        <v>4387</v>
      </c>
      <c r="E207" s="125"/>
    </row>
    <row r="208" spans="1:5" x14ac:dyDescent="0.25">
      <c r="A208" s="155" t="s">
        <v>153</v>
      </c>
      <c r="B208" s="156">
        <v>38133</v>
      </c>
      <c r="C208" s="156">
        <v>38133</v>
      </c>
      <c r="D208" s="156">
        <v>38132.75</v>
      </c>
      <c r="E208" s="157">
        <f t="shared" ref="E208" si="37">IFERROR(D208/C208*100,)</f>
        <v>99.999344399863631</v>
      </c>
    </row>
    <row r="209" spans="1:5" x14ac:dyDescent="0.25">
      <c r="A209" s="128" t="s">
        <v>76</v>
      </c>
      <c r="B209" s="133">
        <v>38133</v>
      </c>
      <c r="C209" s="133">
        <v>38133</v>
      </c>
      <c r="D209" s="133">
        <v>38132.75</v>
      </c>
      <c r="E209" s="147">
        <f t="shared" ref="E209" si="38">IFERROR(D209/C209*100,)</f>
        <v>99.999344399863631</v>
      </c>
    </row>
    <row r="210" spans="1:5" x14ac:dyDescent="0.25">
      <c r="A210" s="129" t="s">
        <v>241</v>
      </c>
      <c r="B210" s="133"/>
      <c r="C210" s="133"/>
      <c r="D210" s="134">
        <v>11917.75</v>
      </c>
      <c r="E210" s="125"/>
    </row>
    <row r="211" spans="1:5" x14ac:dyDescent="0.25">
      <c r="A211" s="129" t="s">
        <v>86</v>
      </c>
      <c r="B211" s="133"/>
      <c r="C211" s="133"/>
      <c r="D211" s="134">
        <v>26215</v>
      </c>
      <c r="E211" s="125"/>
    </row>
    <row r="212" spans="1:5" ht="17.25" customHeight="1" x14ac:dyDescent="0.25">
      <c r="A212" s="155" t="s">
        <v>152</v>
      </c>
      <c r="B212" s="156">
        <v>36490</v>
      </c>
      <c r="C212" s="156">
        <v>36490</v>
      </c>
      <c r="D212" s="156">
        <v>45928.19</v>
      </c>
      <c r="E212" s="157">
        <f t="shared" ref="E212" si="39">IFERROR(D212/C212*100,)</f>
        <v>125.86514113455742</v>
      </c>
    </row>
    <row r="213" spans="1:5" x14ac:dyDescent="0.25">
      <c r="A213" s="128" t="s">
        <v>76</v>
      </c>
      <c r="B213" s="133">
        <v>36490</v>
      </c>
      <c r="C213" s="133">
        <v>36490</v>
      </c>
      <c r="D213" s="133">
        <v>45928.19</v>
      </c>
      <c r="E213" s="147">
        <f t="shared" ref="E213" si="40">IFERROR(D213/C213*100,)</f>
        <v>125.86514113455742</v>
      </c>
    </row>
    <row r="214" spans="1:5" x14ac:dyDescent="0.25">
      <c r="A214" s="129" t="s">
        <v>80</v>
      </c>
      <c r="B214" s="125"/>
      <c r="C214" s="125"/>
      <c r="D214" s="134">
        <v>7874.85</v>
      </c>
      <c r="E214" s="125"/>
    </row>
    <row r="215" spans="1:5" x14ac:dyDescent="0.25">
      <c r="A215" s="129" t="s">
        <v>83</v>
      </c>
      <c r="B215" s="125"/>
      <c r="C215" s="125"/>
      <c r="D215" s="134">
        <v>37657.339999999997</v>
      </c>
      <c r="E215" s="125"/>
    </row>
    <row r="216" spans="1:5" x14ac:dyDescent="0.25">
      <c r="A216" s="129" t="s">
        <v>84</v>
      </c>
      <c r="B216" s="125"/>
      <c r="C216" s="125"/>
      <c r="D216" s="134">
        <v>396</v>
      </c>
      <c r="E216" s="125"/>
    </row>
    <row r="217" spans="1:5" x14ac:dyDescent="0.25">
      <c r="A217" s="155" t="s">
        <v>193</v>
      </c>
      <c r="B217" s="156">
        <v>29309</v>
      </c>
      <c r="C217" s="156">
        <v>29309</v>
      </c>
      <c r="D217" s="156">
        <v>11971.09</v>
      </c>
      <c r="E217" s="157">
        <f t="shared" ref="E217" si="41">IFERROR(D217/C217*100,)</f>
        <v>40.844416390869696</v>
      </c>
    </row>
    <row r="218" spans="1:5" x14ac:dyDescent="0.25">
      <c r="A218" s="128" t="s">
        <v>76</v>
      </c>
      <c r="B218" s="133">
        <v>29309</v>
      </c>
      <c r="C218" s="133">
        <v>29309</v>
      </c>
      <c r="D218" s="133">
        <v>11971.09</v>
      </c>
      <c r="E218" s="147">
        <f t="shared" ref="E218" si="42">IFERROR(D218/C218*100,)</f>
        <v>40.844416390869696</v>
      </c>
    </row>
    <row r="219" spans="1:5" x14ac:dyDescent="0.25">
      <c r="A219" s="129" t="s">
        <v>80</v>
      </c>
      <c r="B219" s="125"/>
      <c r="C219" s="125"/>
      <c r="D219" s="134">
        <v>4898.01</v>
      </c>
      <c r="E219" s="125"/>
    </row>
    <row r="220" spans="1:5" x14ac:dyDescent="0.25">
      <c r="A220" s="129" t="s">
        <v>83</v>
      </c>
      <c r="B220" s="125"/>
      <c r="C220" s="125"/>
      <c r="D220" s="134">
        <v>7073.08</v>
      </c>
      <c r="E220" s="125"/>
    </row>
    <row r="221" spans="1:5" x14ac:dyDescent="0.25">
      <c r="A221" s="129"/>
      <c r="B221" s="125"/>
      <c r="C221" s="125"/>
      <c r="D221" s="134"/>
      <c r="E221" s="125"/>
    </row>
    <row r="222" spans="1:5" x14ac:dyDescent="0.25">
      <c r="A222" s="127" t="s">
        <v>274</v>
      </c>
      <c r="B222" s="135">
        <v>15927</v>
      </c>
      <c r="C222" s="135">
        <v>15927</v>
      </c>
      <c r="D222" s="135">
        <v>22793.88</v>
      </c>
      <c r="E222" s="135">
        <v>143.11000000000001</v>
      </c>
    </row>
    <row r="223" spans="1:5" x14ac:dyDescent="0.25">
      <c r="A223" s="155" t="s">
        <v>154</v>
      </c>
      <c r="B223" s="156">
        <v>2655</v>
      </c>
      <c r="C223" s="156">
        <v>2655</v>
      </c>
      <c r="D223" s="156">
        <v>9521.24</v>
      </c>
      <c r="E223" s="157">
        <f t="shared" ref="E223:E224" si="43">IFERROR(D223/C223*100,)</f>
        <v>358.61544256120527</v>
      </c>
    </row>
    <row r="224" spans="1:5" x14ac:dyDescent="0.25">
      <c r="A224" s="128" t="s">
        <v>76</v>
      </c>
      <c r="B224" s="133">
        <v>2655</v>
      </c>
      <c r="C224" s="133">
        <v>2655</v>
      </c>
      <c r="D224" s="133">
        <v>9521.24</v>
      </c>
      <c r="E224" s="147">
        <f t="shared" si="43"/>
        <v>358.61544256120527</v>
      </c>
    </row>
    <row r="225" spans="1:5" x14ac:dyDescent="0.25">
      <c r="A225" s="129" t="s">
        <v>80</v>
      </c>
      <c r="B225" s="125"/>
      <c r="C225" s="125"/>
      <c r="D225" s="134">
        <v>8572.49</v>
      </c>
      <c r="E225" s="125"/>
    </row>
    <row r="226" spans="1:5" x14ac:dyDescent="0.25">
      <c r="A226" s="129" t="s">
        <v>91</v>
      </c>
      <c r="B226" s="125"/>
      <c r="C226" s="125"/>
      <c r="D226" s="134">
        <v>948.75</v>
      </c>
      <c r="E226" s="125"/>
    </row>
    <row r="227" spans="1:5" x14ac:dyDescent="0.25">
      <c r="A227" s="155" t="s">
        <v>153</v>
      </c>
      <c r="B227" s="156">
        <v>13272</v>
      </c>
      <c r="C227" s="156">
        <v>13272</v>
      </c>
      <c r="D227" s="156">
        <v>13272.64</v>
      </c>
      <c r="E227" s="157">
        <f t="shared" ref="E227" si="44">IFERROR(D227/C227*100,)</f>
        <v>100.00482218203737</v>
      </c>
    </row>
    <row r="228" spans="1:5" x14ac:dyDescent="0.25">
      <c r="A228" s="128" t="s">
        <v>76</v>
      </c>
      <c r="B228" s="133">
        <v>13272</v>
      </c>
      <c r="C228" s="133">
        <v>13272</v>
      </c>
      <c r="D228" s="133">
        <v>13272.64</v>
      </c>
      <c r="E228" s="147">
        <f t="shared" ref="E228" si="45">IFERROR(D228/C228*100,)</f>
        <v>100.00482218203737</v>
      </c>
    </row>
    <row r="229" spans="1:5" x14ac:dyDescent="0.25">
      <c r="A229" s="129" t="s">
        <v>80</v>
      </c>
      <c r="B229" s="133"/>
      <c r="C229" s="133"/>
      <c r="D229" s="134">
        <v>13272.64</v>
      </c>
      <c r="E229" s="136"/>
    </row>
    <row r="230" spans="1:5" x14ac:dyDescent="0.25">
      <c r="A230" s="129"/>
      <c r="B230" s="133"/>
      <c r="C230" s="133"/>
      <c r="D230" s="134"/>
      <c r="E230" s="136"/>
    </row>
    <row r="231" spans="1:5" x14ac:dyDescent="0.25">
      <c r="A231" s="127" t="s">
        <v>275</v>
      </c>
      <c r="B231" s="135">
        <v>211101</v>
      </c>
      <c r="C231" s="135">
        <v>211101</v>
      </c>
      <c r="D231" s="135">
        <v>173077.5</v>
      </c>
      <c r="E231" s="135">
        <v>33.4</v>
      </c>
    </row>
    <row r="232" spans="1:5" x14ac:dyDescent="0.25">
      <c r="A232" s="155" t="s">
        <v>154</v>
      </c>
      <c r="B232" s="156">
        <v>118655</v>
      </c>
      <c r="C232" s="156">
        <v>118655</v>
      </c>
      <c r="D232" s="156">
        <v>113036.74</v>
      </c>
      <c r="E232" s="157">
        <f t="shared" ref="E232:E233" si="46">IFERROR(D232/C232*100,)</f>
        <v>95.265045720787157</v>
      </c>
    </row>
    <row r="233" spans="1:5" x14ac:dyDescent="0.25">
      <c r="A233" s="128" t="s">
        <v>24</v>
      </c>
      <c r="B233" s="133">
        <v>118655</v>
      </c>
      <c r="C233" s="133">
        <v>118655</v>
      </c>
      <c r="D233" s="133">
        <v>113036.74</v>
      </c>
      <c r="E233" s="147">
        <f t="shared" si="46"/>
        <v>95.265045720787157</v>
      </c>
    </row>
    <row r="234" spans="1:5" x14ac:dyDescent="0.25">
      <c r="A234" s="129" t="s">
        <v>34</v>
      </c>
      <c r="B234" s="125"/>
      <c r="C234" s="125"/>
      <c r="D234" s="134">
        <v>20860.52</v>
      </c>
      <c r="E234" s="125"/>
    </row>
    <row r="235" spans="1:5" x14ac:dyDescent="0.25">
      <c r="A235" s="129" t="s">
        <v>39</v>
      </c>
      <c r="B235" s="125"/>
      <c r="C235" s="125"/>
      <c r="D235" s="134">
        <v>92176.22</v>
      </c>
      <c r="E235" s="125"/>
    </row>
    <row r="236" spans="1:5" x14ac:dyDescent="0.25">
      <c r="A236" s="155" t="s">
        <v>153</v>
      </c>
      <c r="B236" s="156">
        <v>45483</v>
      </c>
      <c r="C236" s="156">
        <v>45483</v>
      </c>
      <c r="D236" s="156">
        <v>45482.61</v>
      </c>
      <c r="E236" s="157">
        <f t="shared" ref="E236" si="47">IFERROR(D236/C236*100,)</f>
        <v>99.999142536771984</v>
      </c>
    </row>
    <row r="237" spans="1:5" x14ac:dyDescent="0.25">
      <c r="A237" s="128" t="s">
        <v>24</v>
      </c>
      <c r="B237" s="133">
        <v>45483</v>
      </c>
      <c r="C237" s="133">
        <v>45483</v>
      </c>
      <c r="D237" s="133">
        <v>45482.61</v>
      </c>
      <c r="E237" s="147">
        <f t="shared" ref="E237" si="48">IFERROR(D237/C237*100,)</f>
        <v>99.999142536771984</v>
      </c>
    </row>
    <row r="238" spans="1:5" x14ac:dyDescent="0.25">
      <c r="A238" s="129" t="s">
        <v>39</v>
      </c>
      <c r="B238" s="125"/>
      <c r="C238" s="125"/>
      <c r="D238" s="134">
        <v>45482.61</v>
      </c>
      <c r="E238" s="125"/>
    </row>
    <row r="239" spans="1:5" x14ac:dyDescent="0.25">
      <c r="A239" s="155" t="s">
        <v>152</v>
      </c>
      <c r="B239" s="156">
        <v>43000</v>
      </c>
      <c r="C239" s="156">
        <v>43000</v>
      </c>
      <c r="D239" s="156">
        <v>9703.64</v>
      </c>
      <c r="E239" s="157">
        <f t="shared" ref="E239:E240" si="49">IFERROR(D239/C239*100,)</f>
        <v>22.566604651162788</v>
      </c>
    </row>
    <row r="240" spans="1:5" x14ac:dyDescent="0.25">
      <c r="A240" s="128" t="s">
        <v>24</v>
      </c>
      <c r="B240" s="133">
        <v>43000</v>
      </c>
      <c r="C240" s="133">
        <v>43000</v>
      </c>
      <c r="D240" s="133">
        <v>9703.64</v>
      </c>
      <c r="E240" s="147">
        <f t="shared" si="49"/>
        <v>22.566604651162788</v>
      </c>
    </row>
    <row r="241" spans="1:5" x14ac:dyDescent="0.25">
      <c r="A241" s="129" t="s">
        <v>39</v>
      </c>
      <c r="B241" s="125"/>
      <c r="C241" s="125"/>
      <c r="D241" s="134">
        <v>9703.64</v>
      </c>
      <c r="E241" s="125"/>
    </row>
    <row r="242" spans="1:5" x14ac:dyDescent="0.25">
      <c r="A242" s="155" t="s">
        <v>148</v>
      </c>
      <c r="B242" s="156">
        <v>3300</v>
      </c>
      <c r="C242" s="156">
        <v>3300</v>
      </c>
      <c r="D242" s="156">
        <v>3970.05</v>
      </c>
      <c r="E242" s="157">
        <f t="shared" ref="E242:E243" si="50">IFERROR(D242/C242*100,)</f>
        <v>120.30454545454545</v>
      </c>
    </row>
    <row r="243" spans="1:5" ht="15.75" customHeight="1" x14ac:dyDescent="0.25">
      <c r="A243" s="128" t="s">
        <v>24</v>
      </c>
      <c r="B243" s="133">
        <v>3300</v>
      </c>
      <c r="C243" s="133">
        <v>3300</v>
      </c>
      <c r="D243" s="133">
        <v>3970.05</v>
      </c>
      <c r="E243" s="147">
        <f t="shared" si="50"/>
        <v>120.30454545454545</v>
      </c>
    </row>
    <row r="244" spans="1:5" ht="15.75" customHeight="1" x14ac:dyDescent="0.25">
      <c r="A244" s="129" t="s">
        <v>39</v>
      </c>
      <c r="B244" s="125"/>
      <c r="C244" s="125"/>
      <c r="D244" s="134">
        <v>3970.05</v>
      </c>
      <c r="E244" s="125"/>
    </row>
    <row r="245" spans="1:5" ht="15.75" customHeight="1" x14ac:dyDescent="0.25">
      <c r="A245" s="155" t="s">
        <v>287</v>
      </c>
      <c r="B245" s="156">
        <v>663</v>
      </c>
      <c r="C245" s="156">
        <v>663</v>
      </c>
      <c r="D245" s="156">
        <v>884.46</v>
      </c>
      <c r="E245" s="157">
        <f t="shared" ref="E245:E246" si="51">IFERROR(D245/C245*100,)</f>
        <v>133.40271493212668</v>
      </c>
    </row>
    <row r="246" spans="1:5" ht="15.75" customHeight="1" x14ac:dyDescent="0.25">
      <c r="A246" s="128" t="s">
        <v>24</v>
      </c>
      <c r="B246" s="133">
        <v>663</v>
      </c>
      <c r="C246" s="133">
        <v>663</v>
      </c>
      <c r="D246" s="133">
        <v>884.46</v>
      </c>
      <c r="E246" s="147">
        <f t="shared" si="51"/>
        <v>133.40271493212668</v>
      </c>
    </row>
    <row r="247" spans="1:5" ht="15.75" customHeight="1" x14ac:dyDescent="0.25">
      <c r="A247" s="129" t="s">
        <v>39</v>
      </c>
      <c r="B247" s="125"/>
      <c r="C247" s="125"/>
      <c r="D247" s="134">
        <v>884.16</v>
      </c>
      <c r="E247" s="125"/>
    </row>
    <row r="248" spans="1:5" ht="15.75" customHeight="1" x14ac:dyDescent="0.25">
      <c r="A248" s="129"/>
      <c r="B248" s="125"/>
      <c r="C248" s="125"/>
      <c r="D248" s="134"/>
      <c r="E248" s="125"/>
    </row>
    <row r="249" spans="1:5" x14ac:dyDescent="0.25">
      <c r="A249" s="127" t="s">
        <v>276</v>
      </c>
      <c r="B249" s="135">
        <v>31721</v>
      </c>
      <c r="C249" s="135">
        <v>31721</v>
      </c>
      <c r="D249" s="135">
        <v>31632.26</v>
      </c>
      <c r="E249" s="130">
        <v>99.72</v>
      </c>
    </row>
    <row r="250" spans="1:5" x14ac:dyDescent="0.25">
      <c r="A250" s="155" t="s">
        <v>154</v>
      </c>
      <c r="B250" s="156">
        <v>31721</v>
      </c>
      <c r="C250" s="156">
        <v>31721</v>
      </c>
      <c r="D250" s="156">
        <v>31632.26</v>
      </c>
      <c r="E250" s="157">
        <f t="shared" ref="E250" si="52">IFERROR(D250/C250*100,)</f>
        <v>99.720248415875915</v>
      </c>
    </row>
    <row r="251" spans="1:5" x14ac:dyDescent="0.25">
      <c r="A251" s="128" t="s">
        <v>104</v>
      </c>
      <c r="B251" s="133">
        <v>31721</v>
      </c>
      <c r="C251" s="133">
        <v>31721</v>
      </c>
      <c r="D251" s="133">
        <v>31632.26</v>
      </c>
      <c r="E251" s="147">
        <f t="shared" ref="E251" si="53">IFERROR(D251/C251*100,)</f>
        <v>99.720248415875915</v>
      </c>
    </row>
    <row r="252" spans="1:5" x14ac:dyDescent="0.25">
      <c r="A252" s="129" t="s">
        <v>106</v>
      </c>
      <c r="B252" s="125"/>
      <c r="C252" s="125"/>
      <c r="D252" s="134">
        <v>31632.26</v>
      </c>
      <c r="E252" s="125"/>
    </row>
    <row r="255" spans="1:5" ht="9" customHeight="1" x14ac:dyDescent="0.25"/>
    <row r="256" spans="1:5" ht="15.75" x14ac:dyDescent="0.25">
      <c r="A256" s="165" t="s">
        <v>278</v>
      </c>
      <c r="B256" s="165"/>
      <c r="C256" s="165"/>
      <c r="D256" s="165"/>
      <c r="E256" s="165"/>
    </row>
    <row r="257" spans="1:5" ht="6" customHeight="1" x14ac:dyDescent="0.25">
      <c r="A257" s="144"/>
      <c r="B257" s="144"/>
      <c r="C257" s="144"/>
      <c r="D257" s="144"/>
      <c r="E257" s="145"/>
    </row>
    <row r="258" spans="1:5" ht="15.75" customHeight="1" x14ac:dyDescent="0.25">
      <c r="A258" s="144" t="s">
        <v>285</v>
      </c>
      <c r="B258" s="144"/>
      <c r="C258" s="146"/>
      <c r="D258" s="144"/>
      <c r="E258" s="145"/>
    </row>
    <row r="259" spans="1:5" ht="15.75" x14ac:dyDescent="0.25">
      <c r="A259" s="144"/>
      <c r="B259" s="144"/>
      <c r="C259" s="144"/>
      <c r="D259" s="144"/>
      <c r="E259" s="145"/>
    </row>
    <row r="260" spans="1:5" ht="15.75" x14ac:dyDescent="0.25">
      <c r="A260" s="142" t="s">
        <v>293</v>
      </c>
      <c r="B260" s="144"/>
      <c r="C260" s="144"/>
      <c r="D260" s="144"/>
      <c r="E260" s="145"/>
    </row>
    <row r="261" spans="1:5" ht="15.75" x14ac:dyDescent="0.25">
      <c r="A261" s="142" t="s">
        <v>294</v>
      </c>
      <c r="B261" s="144"/>
      <c r="C261" s="144"/>
      <c r="D261" s="144"/>
      <c r="E261" s="145"/>
    </row>
    <row r="262" spans="1:5" ht="15.75" x14ac:dyDescent="0.25">
      <c r="A262" s="142" t="s">
        <v>295</v>
      </c>
      <c r="B262" s="144"/>
      <c r="C262" s="144"/>
      <c r="D262" s="144"/>
      <c r="E262" s="145"/>
    </row>
    <row r="263" spans="1:5" ht="15.75" x14ac:dyDescent="0.25">
      <c r="A263" s="144"/>
      <c r="B263" s="144"/>
      <c r="C263" s="144"/>
      <c r="D263" s="144"/>
      <c r="E263" s="145"/>
    </row>
    <row r="264" spans="1:5" ht="15.75" x14ac:dyDescent="0.25">
      <c r="A264" s="144"/>
      <c r="B264" s="144"/>
      <c r="C264" s="170" t="s">
        <v>279</v>
      </c>
      <c r="D264" s="170"/>
      <c r="E264" s="143"/>
    </row>
    <row r="265" spans="1:5" ht="15.75" x14ac:dyDescent="0.25">
      <c r="A265" s="144"/>
      <c r="B265" s="144"/>
      <c r="C265" s="142" t="s">
        <v>277</v>
      </c>
      <c r="D265" s="142"/>
      <c r="E265" s="143"/>
    </row>
    <row r="266" spans="1:5" ht="15.75" x14ac:dyDescent="0.25">
      <c r="A266" s="144"/>
      <c r="B266" s="144"/>
      <c r="C266" s="142"/>
      <c r="D266" s="142"/>
      <c r="E266" s="143"/>
    </row>
    <row r="267" spans="1:5" ht="15.75" x14ac:dyDescent="0.25">
      <c r="A267" s="144"/>
      <c r="B267" s="144"/>
      <c r="C267" s="169" t="s">
        <v>280</v>
      </c>
      <c r="D267" s="169"/>
      <c r="E267" s="145"/>
    </row>
  </sheetData>
  <mergeCells count="6">
    <mergeCell ref="A1:E1"/>
    <mergeCell ref="A3:E3"/>
    <mergeCell ref="A5:E5"/>
    <mergeCell ref="A256:E256"/>
    <mergeCell ref="C267:D267"/>
    <mergeCell ref="C264:D264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9" firstPageNumber="15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9</vt:i4>
      </vt:variant>
    </vt:vector>
  </HeadingPairs>
  <TitlesOfParts>
    <vt:vector size="16" baseType="lpstr">
      <vt:lpstr>Sažetak </vt:lpstr>
      <vt:lpstr>P i R -Tablica 1.</vt:lpstr>
      <vt:lpstr>P i R -Tablica 2.</vt:lpstr>
      <vt:lpstr>R -Tablica 3.</vt:lpstr>
      <vt:lpstr>Rač fin-Tablica 4.</vt:lpstr>
      <vt:lpstr>Rač fin-izvori</vt:lpstr>
      <vt:lpstr>Posebni dio-progr.</vt:lpstr>
      <vt:lpstr>'P i R -Tablica 1.'!Ispis_naslova</vt:lpstr>
      <vt:lpstr>'P i R -Tablica 2.'!Ispis_naslova</vt:lpstr>
      <vt:lpstr>'Posebni dio-progr.'!Ispis_naslova</vt:lpstr>
      <vt:lpstr>'R -Tablica 3.'!Ispis_naslova</vt:lpstr>
      <vt:lpstr>'P i R -Tablica 1.'!Podrucje_ispisa</vt:lpstr>
      <vt:lpstr>'P i R -Tablica 2.'!Podrucje_ispisa</vt:lpstr>
      <vt:lpstr>'R -Tablica 3.'!Podrucje_ispisa</vt:lpstr>
      <vt:lpstr>'Rač fin-izvori'!Podrucje_ispisa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PRORAČUNA</dc:title>
  <dc:creator>Tina Prašnički</dc:creator>
  <cp:lastModifiedBy>Marijana Rogina</cp:lastModifiedBy>
  <cp:lastPrinted>2024-04-11T09:35:30Z</cp:lastPrinted>
  <dcterms:created xsi:type="dcterms:W3CDTF">2018-03-15T13:07:00Z</dcterms:created>
  <dcterms:modified xsi:type="dcterms:W3CDTF">2024-04-11T09:38:59Z</dcterms:modified>
</cp:coreProperties>
</file>