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gina\Desktop\FIN.IZVJEŠĆA 2023\izvještaj I.-VI. 2023\IZVRŠENJE PLANA\"/>
    </mc:Choice>
  </mc:AlternateContent>
  <xr:revisionPtr revIDLastSave="0" documentId="13_ncr:1_{DEEF26EE-A619-4483-97DE-524B5F573762}" xr6:coauthVersionLast="47" xr6:coauthVersionMax="47" xr10:uidLastSave="{00000000-0000-0000-0000-000000000000}"/>
  <bookViews>
    <workbookView xWindow="-120" yWindow="-120" windowWidth="29040" windowHeight="15840" tabRatio="797" activeTab="3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analitika" sheetId="6" r:id="rId6"/>
    <sheet name="Rač fin-izvori" sheetId="8" r:id="rId7"/>
    <sheet name="Posebni dio-progr." sheetId="11" r:id="rId8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7">'Posebni dio-progr.'!$9:$9</definedName>
    <definedName name="_xlnm.Print_Titles" localSheetId="3">'R -Tablica 3.'!$3:$4</definedName>
    <definedName name="_xlnm.Print_Titles" localSheetId="5">'Rač fin-analitika'!$3:$4</definedName>
    <definedName name="_xlnm.Print_Area" localSheetId="1">'P i R -Tablica 1.'!$A$1:$G$183</definedName>
    <definedName name="_xlnm.Print_Area" localSheetId="2">'P i R -Tablica 2.'!$A$1:$G$46</definedName>
    <definedName name="_xlnm.Print_Area" localSheetId="3">'R -Tablica 3.'!$A$1:$G$38</definedName>
    <definedName name="_xlnm.Print_Area" localSheetId="5">'Rač fin-analitika'!$A$1:$D$30</definedName>
    <definedName name="_xlnm.Print_Area" localSheetId="6">'Rač fin-izvori'!$A$1:$G$25</definedName>
    <definedName name="_xlnm.Print_Area" localSheetId="0">'Sažetak '!$A$1:$G$38</definedName>
  </definedNames>
  <calcPr calcId="181029"/>
</workbook>
</file>

<file path=xl/calcChain.xml><?xml version="1.0" encoding="utf-8"?>
<calcChain xmlns="http://schemas.openxmlformats.org/spreadsheetml/2006/main">
  <c r="E35" i="12" l="1"/>
  <c r="E37" i="12" s="1"/>
  <c r="B35" i="12"/>
  <c r="B37" i="12" s="1"/>
  <c r="C35" i="12"/>
  <c r="E22" i="12"/>
  <c r="D22" i="12"/>
  <c r="C22" i="12"/>
  <c r="B22" i="12"/>
  <c r="B144" i="1" l="1"/>
  <c r="F152" i="1"/>
  <c r="G175" i="1"/>
  <c r="F163" i="1"/>
  <c r="F175" i="1"/>
  <c r="E174" i="1"/>
  <c r="G174" i="1" s="1"/>
  <c r="B174" i="1"/>
  <c r="F174" i="1" s="1"/>
  <c r="D73" i="1"/>
  <c r="C73" i="1"/>
  <c r="E165" i="1"/>
  <c r="G21" i="8"/>
  <c r="F21" i="8"/>
  <c r="G20" i="8"/>
  <c r="F20" i="8"/>
  <c r="G18" i="8"/>
  <c r="F18" i="8"/>
  <c r="G11" i="8"/>
  <c r="F11" i="8"/>
  <c r="G9" i="8"/>
  <c r="F9" i="8"/>
  <c r="G7" i="8"/>
  <c r="F7" i="8"/>
  <c r="D28" i="6"/>
  <c r="D24" i="6"/>
  <c r="D13" i="6"/>
  <c r="D9" i="6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4" i="3"/>
  <c r="F44" i="3"/>
  <c r="G42" i="3"/>
  <c r="F42" i="3"/>
  <c r="G41" i="3"/>
  <c r="F41" i="3"/>
  <c r="G39" i="3"/>
  <c r="F39" i="3"/>
  <c r="G37" i="3"/>
  <c r="F37" i="3"/>
  <c r="G36" i="3"/>
  <c r="F36" i="3"/>
  <c r="G34" i="3"/>
  <c r="F34" i="3"/>
  <c r="G33" i="3"/>
  <c r="F33" i="3"/>
  <c r="G31" i="3"/>
  <c r="F31" i="3"/>
  <c r="G29" i="3"/>
  <c r="F29" i="3"/>
  <c r="G21" i="3"/>
  <c r="F21" i="3"/>
  <c r="G20" i="3"/>
  <c r="F20" i="3"/>
  <c r="G18" i="3"/>
  <c r="F18" i="3"/>
  <c r="G16" i="3"/>
  <c r="F16" i="3"/>
  <c r="G15" i="3"/>
  <c r="F15" i="3"/>
  <c r="G13" i="3"/>
  <c r="F13" i="3"/>
  <c r="G12" i="3"/>
  <c r="F12" i="3"/>
  <c r="G10" i="3"/>
  <c r="F10" i="3"/>
  <c r="G8" i="3"/>
  <c r="F8" i="3"/>
  <c r="G22" i="12"/>
  <c r="F22" i="12"/>
  <c r="G21" i="12"/>
  <c r="F21" i="12"/>
  <c r="G181" i="1"/>
  <c r="F181" i="1"/>
  <c r="G179" i="1"/>
  <c r="F179" i="1"/>
  <c r="G171" i="1"/>
  <c r="F171" i="1"/>
  <c r="G169" i="1"/>
  <c r="F169" i="1"/>
  <c r="G167" i="1"/>
  <c r="F167" i="1"/>
  <c r="G166" i="1"/>
  <c r="F166" i="1"/>
  <c r="G164" i="1"/>
  <c r="F164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4" i="1"/>
  <c r="F154" i="1"/>
  <c r="G153" i="1"/>
  <c r="F153" i="1"/>
  <c r="G152" i="1"/>
  <c r="G148" i="1"/>
  <c r="F148" i="1"/>
  <c r="G147" i="1"/>
  <c r="F147" i="1"/>
  <c r="G141" i="1"/>
  <c r="F141" i="1"/>
  <c r="G139" i="1"/>
  <c r="F139" i="1"/>
  <c r="G138" i="1"/>
  <c r="F138" i="1"/>
  <c r="G134" i="1"/>
  <c r="F134" i="1"/>
  <c r="G133" i="1"/>
  <c r="F133" i="1"/>
  <c r="G129" i="1"/>
  <c r="F129" i="1"/>
  <c r="G128" i="1"/>
  <c r="F128" i="1"/>
  <c r="G127" i="1"/>
  <c r="F127" i="1"/>
  <c r="G126" i="1"/>
  <c r="F126" i="1"/>
  <c r="G124" i="1"/>
  <c r="F124" i="1"/>
  <c r="G123" i="1"/>
  <c r="F123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1" i="1"/>
  <c r="F111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99" i="1"/>
  <c r="F99" i="1"/>
  <c r="G98" i="1"/>
  <c r="F98" i="1"/>
  <c r="G97" i="1"/>
  <c r="F97" i="1"/>
  <c r="G96" i="1"/>
  <c r="F96" i="1"/>
  <c r="G95" i="1"/>
  <c r="F95" i="1"/>
  <c r="G94" i="1"/>
  <c r="F94" i="1"/>
  <c r="G92" i="1"/>
  <c r="F92" i="1"/>
  <c r="G91" i="1"/>
  <c r="F91" i="1"/>
  <c r="G90" i="1"/>
  <c r="F90" i="1"/>
  <c r="G89" i="1"/>
  <c r="F89" i="1"/>
  <c r="G85" i="1"/>
  <c r="F85" i="1"/>
  <c r="G84" i="1"/>
  <c r="F84" i="1"/>
  <c r="G83" i="1"/>
  <c r="F83" i="1"/>
  <c r="G81" i="1"/>
  <c r="F81" i="1"/>
  <c r="G79" i="1"/>
  <c r="F79" i="1"/>
  <c r="G78" i="1"/>
  <c r="F78" i="1"/>
  <c r="G77" i="1"/>
  <c r="F77" i="1"/>
  <c r="G76" i="1"/>
  <c r="F76" i="1"/>
  <c r="G66" i="1"/>
  <c r="F66" i="1"/>
  <c r="G64" i="1"/>
  <c r="F64" i="1"/>
  <c r="G63" i="1"/>
  <c r="F63" i="1"/>
  <c r="G62" i="1"/>
  <c r="F62" i="1"/>
  <c r="G60" i="1"/>
  <c r="F60" i="1"/>
  <c r="G53" i="1"/>
  <c r="F53" i="1"/>
  <c r="G49" i="1"/>
  <c r="F49" i="1"/>
  <c r="G46" i="1"/>
  <c r="F46" i="1"/>
  <c r="G45" i="1"/>
  <c r="F45" i="1"/>
  <c r="G44" i="1"/>
  <c r="F44" i="1"/>
  <c r="G40" i="1"/>
  <c r="F40" i="1"/>
  <c r="G39" i="1"/>
  <c r="F39" i="1"/>
  <c r="G37" i="1"/>
  <c r="F37" i="1"/>
  <c r="G36" i="1"/>
  <c r="F36" i="1"/>
  <c r="G32" i="1"/>
  <c r="F32" i="1"/>
  <c r="G28" i="1"/>
  <c r="F28" i="1"/>
  <c r="G27" i="1"/>
  <c r="F27" i="1"/>
  <c r="G26" i="1"/>
  <c r="F26" i="1"/>
  <c r="G25" i="1"/>
  <c r="F25" i="1"/>
  <c r="G21" i="1"/>
  <c r="F21" i="1"/>
  <c r="G20" i="1"/>
  <c r="F20" i="1"/>
  <c r="G18" i="1"/>
  <c r="F18" i="1"/>
  <c r="G17" i="1"/>
  <c r="F17" i="1"/>
  <c r="G15" i="1"/>
  <c r="F15" i="1"/>
  <c r="G14" i="1"/>
  <c r="F14" i="1"/>
  <c r="E173" i="1" l="1"/>
  <c r="G173" i="1" s="1"/>
  <c r="B173" i="1"/>
  <c r="C6" i="8"/>
  <c r="D6" i="8"/>
  <c r="E6" i="8"/>
  <c r="C8" i="8"/>
  <c r="D8" i="8"/>
  <c r="E8" i="8"/>
  <c r="C10" i="8"/>
  <c r="D10" i="8"/>
  <c r="E10" i="8"/>
  <c r="C17" i="8"/>
  <c r="D17" i="8"/>
  <c r="E17" i="8"/>
  <c r="C19" i="8"/>
  <c r="D19" i="8"/>
  <c r="E19" i="8"/>
  <c r="B19" i="8"/>
  <c r="B17" i="8"/>
  <c r="B23" i="8" s="1"/>
  <c r="B10" i="8"/>
  <c r="B8" i="8"/>
  <c r="B6" i="8"/>
  <c r="C23" i="6"/>
  <c r="C26" i="6"/>
  <c r="D26" i="6" s="1"/>
  <c r="C27" i="6"/>
  <c r="B27" i="6"/>
  <c r="B26" i="6" s="1"/>
  <c r="B23" i="6"/>
  <c r="B22" i="6" s="1"/>
  <c r="C8" i="6"/>
  <c r="C12" i="6"/>
  <c r="B12" i="6"/>
  <c r="B11" i="6" s="1"/>
  <c r="B8" i="6"/>
  <c r="B7" i="6" s="1"/>
  <c r="C18" i="2"/>
  <c r="D18" i="2"/>
  <c r="E18" i="2"/>
  <c r="C20" i="2"/>
  <c r="D20" i="2"/>
  <c r="E20" i="2"/>
  <c r="B20" i="2"/>
  <c r="B18" i="2"/>
  <c r="C9" i="2"/>
  <c r="D9" i="2"/>
  <c r="E9" i="2"/>
  <c r="C11" i="2"/>
  <c r="D11" i="2"/>
  <c r="E11" i="2"/>
  <c r="B11" i="2"/>
  <c r="B9" i="2"/>
  <c r="C6" i="4"/>
  <c r="D6" i="4"/>
  <c r="E6" i="4"/>
  <c r="C12" i="4"/>
  <c r="D12" i="4"/>
  <c r="E12" i="4"/>
  <c r="C17" i="4"/>
  <c r="D17" i="4"/>
  <c r="E17" i="4"/>
  <c r="C24" i="4"/>
  <c r="D24" i="4"/>
  <c r="E24" i="4"/>
  <c r="C32" i="4"/>
  <c r="D32" i="4"/>
  <c r="E32" i="4"/>
  <c r="B32" i="4"/>
  <c r="B24" i="4"/>
  <c r="B17" i="4"/>
  <c r="B12" i="4"/>
  <c r="B6" i="4"/>
  <c r="C28" i="3"/>
  <c r="D28" i="3"/>
  <c r="E28" i="3"/>
  <c r="C30" i="3"/>
  <c r="D30" i="3"/>
  <c r="E30" i="3"/>
  <c r="C32" i="3"/>
  <c r="D32" i="3"/>
  <c r="E32" i="3"/>
  <c r="C35" i="3"/>
  <c r="D35" i="3"/>
  <c r="E35" i="3"/>
  <c r="C38" i="3"/>
  <c r="D38" i="3"/>
  <c r="E38" i="3"/>
  <c r="C40" i="3"/>
  <c r="D40" i="3"/>
  <c r="E40" i="3"/>
  <c r="C43" i="3"/>
  <c r="D43" i="3"/>
  <c r="E43" i="3"/>
  <c r="B43" i="3"/>
  <c r="B40" i="3"/>
  <c r="B38" i="3"/>
  <c r="B35" i="3"/>
  <c r="B32" i="3"/>
  <c r="B30" i="3"/>
  <c r="B28" i="3"/>
  <c r="C7" i="3"/>
  <c r="D7" i="3"/>
  <c r="E7" i="3"/>
  <c r="C9" i="3"/>
  <c r="D9" i="3"/>
  <c r="E9" i="3"/>
  <c r="C11" i="3"/>
  <c r="D11" i="3"/>
  <c r="E11" i="3"/>
  <c r="C14" i="3"/>
  <c r="D14" i="3"/>
  <c r="E14" i="3"/>
  <c r="C17" i="3"/>
  <c r="D17" i="3"/>
  <c r="E17" i="3"/>
  <c r="C19" i="3"/>
  <c r="D19" i="3"/>
  <c r="E19" i="3"/>
  <c r="B19" i="3"/>
  <c r="B17" i="3"/>
  <c r="B14" i="3"/>
  <c r="B11" i="3"/>
  <c r="B9" i="3"/>
  <c r="B7" i="3"/>
  <c r="E13" i="1"/>
  <c r="E16" i="1"/>
  <c r="E19" i="1"/>
  <c r="E24" i="1"/>
  <c r="E31" i="1"/>
  <c r="E35" i="1"/>
  <c r="E38" i="1"/>
  <c r="E43" i="1"/>
  <c r="E48" i="1"/>
  <c r="E52" i="1"/>
  <c r="C57" i="1"/>
  <c r="C16" i="12" s="1"/>
  <c r="D57" i="1"/>
  <c r="D16" i="12" s="1"/>
  <c r="E59" i="1"/>
  <c r="E61" i="1"/>
  <c r="E65" i="1"/>
  <c r="E75" i="1"/>
  <c r="E80" i="1"/>
  <c r="E82" i="1"/>
  <c r="E88" i="1"/>
  <c r="E93" i="1"/>
  <c r="E100" i="1"/>
  <c r="G100" i="1" s="1"/>
  <c r="E110" i="1"/>
  <c r="E112" i="1"/>
  <c r="G112" i="1" s="1"/>
  <c r="E122" i="1"/>
  <c r="E125" i="1"/>
  <c r="E132" i="1"/>
  <c r="E137" i="1"/>
  <c r="E140" i="1"/>
  <c r="E146" i="1"/>
  <c r="E151" i="1"/>
  <c r="E155" i="1"/>
  <c r="E163" i="1"/>
  <c r="E168" i="1"/>
  <c r="E170" i="1"/>
  <c r="E178" i="1"/>
  <c r="E180" i="1"/>
  <c r="B180" i="1"/>
  <c r="B178" i="1"/>
  <c r="B170" i="1"/>
  <c r="B168" i="1"/>
  <c r="B165" i="1"/>
  <c r="B163" i="1"/>
  <c r="B155" i="1"/>
  <c r="B151" i="1"/>
  <c r="B146" i="1"/>
  <c r="B145" i="1" s="1"/>
  <c r="B140" i="1"/>
  <c r="B137" i="1"/>
  <c r="B132" i="1"/>
  <c r="B131" i="1" s="1"/>
  <c r="B125" i="1"/>
  <c r="B122" i="1"/>
  <c r="B112" i="1"/>
  <c r="B110" i="1"/>
  <c r="B100" i="1"/>
  <c r="B93" i="1"/>
  <c r="B88" i="1"/>
  <c r="B82" i="1"/>
  <c r="B80" i="1"/>
  <c r="B75" i="1"/>
  <c r="B65" i="1"/>
  <c r="B61" i="1"/>
  <c r="B59" i="1"/>
  <c r="B43" i="1"/>
  <c r="B52" i="1"/>
  <c r="B51" i="1" s="1"/>
  <c r="B48" i="1"/>
  <c r="B38" i="1"/>
  <c r="B35" i="1"/>
  <c r="B31" i="1"/>
  <c r="B30" i="1" s="1"/>
  <c r="B24" i="1"/>
  <c r="B23" i="1" s="1"/>
  <c r="B19" i="1"/>
  <c r="B16" i="1"/>
  <c r="B13" i="1"/>
  <c r="C21" i="12"/>
  <c r="D21" i="12"/>
  <c r="E21" i="12"/>
  <c r="D27" i="6" l="1"/>
  <c r="B17" i="2"/>
  <c r="B24" i="2" s="1"/>
  <c r="F173" i="1"/>
  <c r="E58" i="1"/>
  <c r="E12" i="1"/>
  <c r="E121" i="1"/>
  <c r="B58" i="1"/>
  <c r="B57" i="1" s="1"/>
  <c r="B16" i="12" s="1"/>
  <c r="B177" i="1"/>
  <c r="B12" i="1"/>
  <c r="F112" i="1"/>
  <c r="F170" i="1"/>
  <c r="G170" i="1"/>
  <c r="F137" i="1"/>
  <c r="G137" i="1"/>
  <c r="F168" i="1"/>
  <c r="G168" i="1"/>
  <c r="G151" i="1"/>
  <c r="F151" i="1"/>
  <c r="G180" i="1"/>
  <c r="F180" i="1"/>
  <c r="E145" i="1"/>
  <c r="F146" i="1"/>
  <c r="G146" i="1"/>
  <c r="F110" i="1"/>
  <c r="G110" i="1"/>
  <c r="G122" i="1"/>
  <c r="F122" i="1"/>
  <c r="G178" i="1"/>
  <c r="F178" i="1"/>
  <c r="G163" i="1"/>
  <c r="G140" i="1"/>
  <c r="F140" i="1"/>
  <c r="G75" i="1"/>
  <c r="F75" i="1"/>
  <c r="G80" i="1"/>
  <c r="F80" i="1"/>
  <c r="G82" i="1"/>
  <c r="F82" i="1"/>
  <c r="G88" i="1"/>
  <c r="F88" i="1"/>
  <c r="F93" i="1"/>
  <c r="G93" i="1"/>
  <c r="F100" i="1"/>
  <c r="B87" i="1"/>
  <c r="G125" i="1"/>
  <c r="F125" i="1"/>
  <c r="E131" i="1"/>
  <c r="F132" i="1"/>
  <c r="G132" i="1"/>
  <c r="F155" i="1"/>
  <c r="G155" i="1"/>
  <c r="G165" i="1"/>
  <c r="F165" i="1"/>
  <c r="G19" i="8"/>
  <c r="F19" i="8"/>
  <c r="G17" i="8"/>
  <c r="F17" i="8"/>
  <c r="G10" i="8"/>
  <c r="F10" i="8"/>
  <c r="G8" i="8"/>
  <c r="F8" i="8"/>
  <c r="G6" i="8"/>
  <c r="F6" i="8"/>
  <c r="D23" i="6"/>
  <c r="C11" i="6"/>
  <c r="D11" i="6" s="1"/>
  <c r="D12" i="6"/>
  <c r="C7" i="6"/>
  <c r="D7" i="6" s="1"/>
  <c r="D8" i="6"/>
  <c r="G20" i="2"/>
  <c r="F20" i="2"/>
  <c r="G18" i="2"/>
  <c r="F18" i="2"/>
  <c r="G11" i="2"/>
  <c r="F11" i="2"/>
  <c r="E8" i="2"/>
  <c r="G9" i="2"/>
  <c r="F9" i="2"/>
  <c r="F32" i="4"/>
  <c r="G32" i="4"/>
  <c r="G24" i="4"/>
  <c r="F24" i="4"/>
  <c r="G17" i="4"/>
  <c r="F17" i="4"/>
  <c r="G12" i="4"/>
  <c r="F12" i="4"/>
  <c r="G6" i="4"/>
  <c r="F6" i="4"/>
  <c r="G43" i="3"/>
  <c r="F43" i="3"/>
  <c r="G40" i="3"/>
  <c r="F40" i="3"/>
  <c r="G38" i="3"/>
  <c r="F38" i="3"/>
  <c r="G35" i="3"/>
  <c r="F35" i="3"/>
  <c r="F32" i="3"/>
  <c r="G32" i="3"/>
  <c r="G30" i="3"/>
  <c r="F30" i="3"/>
  <c r="G28" i="3"/>
  <c r="F28" i="3"/>
  <c r="G19" i="3"/>
  <c r="F19" i="3"/>
  <c r="F17" i="3"/>
  <c r="G17" i="3"/>
  <c r="G14" i="3"/>
  <c r="F14" i="3"/>
  <c r="G11" i="3"/>
  <c r="F11" i="3"/>
  <c r="G9" i="3"/>
  <c r="F9" i="3"/>
  <c r="G7" i="3"/>
  <c r="F7" i="3"/>
  <c r="G65" i="1"/>
  <c r="F65" i="1"/>
  <c r="G61" i="1"/>
  <c r="F61" i="1"/>
  <c r="G59" i="1"/>
  <c r="F59" i="1"/>
  <c r="G52" i="1"/>
  <c r="F52" i="1"/>
  <c r="G48" i="1"/>
  <c r="F48" i="1"/>
  <c r="G43" i="1"/>
  <c r="F43" i="1"/>
  <c r="G38" i="1"/>
  <c r="F38" i="1"/>
  <c r="B34" i="1"/>
  <c r="G35" i="1"/>
  <c r="F35" i="1"/>
  <c r="E30" i="1"/>
  <c r="G31" i="1"/>
  <c r="F31" i="1"/>
  <c r="E23" i="1"/>
  <c r="G24" i="1"/>
  <c r="F24" i="1"/>
  <c r="F19" i="1"/>
  <c r="G19" i="1"/>
  <c r="G16" i="1"/>
  <c r="F16" i="1"/>
  <c r="G13" i="1"/>
  <c r="F13" i="1"/>
  <c r="D23" i="8"/>
  <c r="E13" i="8"/>
  <c r="C13" i="8"/>
  <c r="B6" i="6"/>
  <c r="B15" i="6" s="1"/>
  <c r="C8" i="2"/>
  <c r="C14" i="2" s="1"/>
  <c r="D8" i="2"/>
  <c r="D14" i="2" s="1"/>
  <c r="B38" i="4"/>
  <c r="E87" i="1"/>
  <c r="G87" i="1" s="1"/>
  <c r="C23" i="8"/>
  <c r="E23" i="8"/>
  <c r="D13" i="8"/>
  <c r="B13" i="8"/>
  <c r="B21" i="6"/>
  <c r="B30" i="6" s="1"/>
  <c r="C22" i="6"/>
  <c r="D22" i="6" s="1"/>
  <c r="C6" i="6"/>
  <c r="E17" i="2"/>
  <c r="C17" i="2"/>
  <c r="C24" i="2" s="1"/>
  <c r="D17" i="2"/>
  <c r="B8" i="2"/>
  <c r="B21" i="12" s="1"/>
  <c r="C38" i="4"/>
  <c r="E38" i="4"/>
  <c r="D38" i="4"/>
  <c r="D46" i="3"/>
  <c r="B46" i="3"/>
  <c r="C46" i="3"/>
  <c r="E46" i="3"/>
  <c r="D23" i="3"/>
  <c r="B23" i="3"/>
  <c r="C23" i="3"/>
  <c r="E23" i="3"/>
  <c r="E42" i="1"/>
  <c r="B121" i="1"/>
  <c r="B136" i="1"/>
  <c r="B74" i="1"/>
  <c r="E136" i="1"/>
  <c r="E51" i="1"/>
  <c r="E150" i="1"/>
  <c r="E74" i="1"/>
  <c r="E34" i="1"/>
  <c r="E177" i="1"/>
  <c r="D11" i="1"/>
  <c r="D69" i="1" s="1"/>
  <c r="C11" i="1"/>
  <c r="C15" i="12" s="1"/>
  <c r="D144" i="1"/>
  <c r="C144" i="1"/>
  <c r="C18" i="12" s="1"/>
  <c r="C17" i="12"/>
  <c r="B150" i="1"/>
  <c r="B42" i="1"/>
  <c r="E73" i="1" l="1"/>
  <c r="B73" i="1"/>
  <c r="B18" i="12"/>
  <c r="E11" i="1"/>
  <c r="G12" i="1"/>
  <c r="G145" i="1"/>
  <c r="F145" i="1"/>
  <c r="G177" i="1"/>
  <c r="F177" i="1"/>
  <c r="G136" i="1"/>
  <c r="F136" i="1"/>
  <c r="G74" i="1"/>
  <c r="F74" i="1"/>
  <c r="F87" i="1"/>
  <c r="B17" i="12"/>
  <c r="G121" i="1"/>
  <c r="F121" i="1"/>
  <c r="F131" i="1"/>
  <c r="G131" i="1"/>
  <c r="G150" i="1"/>
  <c r="F150" i="1"/>
  <c r="D18" i="12"/>
  <c r="G23" i="8"/>
  <c r="F23" i="8"/>
  <c r="G13" i="8"/>
  <c r="F13" i="8"/>
  <c r="C15" i="6"/>
  <c r="D15" i="6" s="1"/>
  <c r="D6" i="6"/>
  <c r="E24" i="2"/>
  <c r="F17" i="2"/>
  <c r="G17" i="2"/>
  <c r="E14" i="2"/>
  <c r="G8" i="2"/>
  <c r="F8" i="2"/>
  <c r="B14" i="2"/>
  <c r="F38" i="4"/>
  <c r="G38" i="4"/>
  <c r="F46" i="3"/>
  <c r="G46" i="3"/>
  <c r="F23" i="3"/>
  <c r="G23" i="3"/>
  <c r="C69" i="1"/>
  <c r="E57" i="1"/>
  <c r="G58" i="1"/>
  <c r="F58" i="1"/>
  <c r="F51" i="1"/>
  <c r="G51" i="1"/>
  <c r="G42" i="1"/>
  <c r="F42" i="1"/>
  <c r="G34" i="1"/>
  <c r="F34" i="1"/>
  <c r="G30" i="1"/>
  <c r="F30" i="1"/>
  <c r="F23" i="1"/>
  <c r="G23" i="1"/>
  <c r="F12" i="1"/>
  <c r="C21" i="6"/>
  <c r="D21" i="6" s="1"/>
  <c r="D24" i="2"/>
  <c r="C183" i="1"/>
  <c r="E144" i="1"/>
  <c r="G144" i="1" s="1"/>
  <c r="B11" i="1"/>
  <c r="D15" i="12"/>
  <c r="D183" i="1"/>
  <c r="D17" i="12"/>
  <c r="D35" i="12"/>
  <c r="C25" i="12"/>
  <c r="C26" i="12"/>
  <c r="C23" i="12"/>
  <c r="B23" i="12"/>
  <c r="C19" i="12"/>
  <c r="B26" i="12" l="1"/>
  <c r="E17" i="12"/>
  <c r="F17" i="12" s="1"/>
  <c r="F73" i="1"/>
  <c r="G73" i="1"/>
  <c r="E18" i="12"/>
  <c r="F18" i="12" s="1"/>
  <c r="F144" i="1"/>
  <c r="G24" i="2"/>
  <c r="F24" i="2"/>
  <c r="G14" i="2"/>
  <c r="F14" i="2"/>
  <c r="E16" i="12"/>
  <c r="G57" i="1"/>
  <c r="F57" i="1"/>
  <c r="G11" i="1"/>
  <c r="E69" i="1"/>
  <c r="G69" i="1" s="1"/>
  <c r="B15" i="12"/>
  <c r="B25" i="12" s="1"/>
  <c r="F11" i="1"/>
  <c r="B69" i="1"/>
  <c r="C30" i="6"/>
  <c r="D30" i="6" s="1"/>
  <c r="E183" i="1"/>
  <c r="B183" i="1"/>
  <c r="E15" i="12"/>
  <c r="G15" i="12" s="1"/>
  <c r="D19" i="12"/>
  <c r="D26" i="12"/>
  <c r="C27" i="12"/>
  <c r="C37" i="12" s="1"/>
  <c r="D23" i="12"/>
  <c r="D25" i="12"/>
  <c r="E23" i="12"/>
  <c r="G17" i="12" l="1"/>
  <c r="F183" i="1"/>
  <c r="G18" i="12"/>
  <c r="E26" i="12"/>
  <c r="F26" i="12" s="1"/>
  <c r="G183" i="1"/>
  <c r="G16" i="12"/>
  <c r="F16" i="12"/>
  <c r="B19" i="12"/>
  <c r="F15" i="12"/>
  <c r="F69" i="1"/>
  <c r="B27" i="12"/>
  <c r="E25" i="12"/>
  <c r="F25" i="12" s="1"/>
  <c r="E19" i="12"/>
  <c r="D27" i="12"/>
  <c r="D37" i="12" s="1"/>
  <c r="G26" i="12" l="1"/>
  <c r="E27" i="12"/>
  <c r="G25" i="12"/>
</calcChain>
</file>

<file path=xl/sharedStrings.xml><?xml version="1.0" encoding="utf-8"?>
<sst xmlns="http://schemas.openxmlformats.org/spreadsheetml/2006/main" count="621" uniqueCount="304">
  <si>
    <t>A. RAČUN PRIHODA I RASHODA</t>
  </si>
  <si>
    <t>6 Prihodi poslovanja</t>
  </si>
  <si>
    <t>63 Pomoći iz inozemstva i od subjekata unutar općeg proračuna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</si>
  <si>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</si>
  <si>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</si>
  <si>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</si>
  <si>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</si>
  <si>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</si>
  <si>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</si>
  <si>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</si>
  <si>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</si>
  <si>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</si>
  <si>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</si>
  <si>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</si>
  <si>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</si>
  <si>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</si>
  <si>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</si>
  <si>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</si>
  <si>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</si>
  <si>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</si>
  <si>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</si>
  <si>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</si>
  <si>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</si>
  <si>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</si>
  <si>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</si>
  <si>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</si>
  <si>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</si>
  <si>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</si>
  <si>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</si>
  <si>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</si>
  <si>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</si>
  <si>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</si>
  <si>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</si>
  <si>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</si>
  <si>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</si>
  <si>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</si>
  <si>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</si>
  <si>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</si>
  <si>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</si>
  <si>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</si>
  <si>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</si>
  <si>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</si>
  <si>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</si>
  <si>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</si>
  <si>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</si>
  <si>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</si>
  <si>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</si>
  <si>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</si>
  <si>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</si>
  <si>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</si>
  <si>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</si>
  <si>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</si>
  <si>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</si>
  <si>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</si>
  <si>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</si>
  <si>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</si>
  <si>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</si>
  <si>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</si>
  <si>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</si>
  <si>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</si>
  <si>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</si>
  <si>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</si>
  <si>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</si>
  <si>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</si>
  <si>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</si>
  <si>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</si>
  <si>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</si>
  <si>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</si>
  <si>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</si>
  <si>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</si>
  <si>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</si>
  <si>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</si>
  <si>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</si>
  <si>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</si>
  <si>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</si>
  <si>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</si>
  <si>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</si>
  <si>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</si>
  <si>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</si>
  <si>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</si>
  <si>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</si>
  <si>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</si>
  <si>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</si>
  <si>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</si>
  <si>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</si>
  <si>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</si>
  <si>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</si>
  <si>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</si>
  <si>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</si>
  <si>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</si>
  <si>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</si>
  <si>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</si>
  <si>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</si>
  <si>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</si>
  <si>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</si>
  <si>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</si>
  <si>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</si>
  <si>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</si>
  <si>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</si>
  <si>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</si>
  <si>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</si>
  <si>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</si>
  <si>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</si>
  <si>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</si>
  <si>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</si>
  <si>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</si>
  <si>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</si>
  <si>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</si>
  <si>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</si>
  <si>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</si>
  <si>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</si>
  <si>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</si>
  <si>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Tablica 1. Prihodi i rashodi prema ekonomskoj klasifikaciji</t>
  </si>
  <si>
    <t>Tablica 2. Prihodi i rashodi prema izvorima financiranja</t>
  </si>
  <si>
    <t>Brojčana oznaka i naziv izvora financiranja</t>
  </si>
  <si>
    <t>PRIHODI PO IZVORIMA FINANCIRANJA</t>
  </si>
  <si>
    <t>RASHODI PO IZVORIMA FINANCIRANJA</t>
  </si>
  <si>
    <t>Tablica 3. Rashodi prema funkcijskoj klasifikaciji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</si>
  <si>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</si>
  <si>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</si>
  <si>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</si>
  <si>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</si>
  <si>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</si>
  <si>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</si>
  <si>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</si>
  <si>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Tablica 4. Račun financiranja prema ekonomskoj klasifikaciji</t>
  </si>
  <si>
    <t>Brojčana oznaka i naziv računa primitaka i izdataka</t>
  </si>
  <si>
    <t>Tablica 5. Račun financiranja - analitika</t>
  </si>
  <si>
    <t>Tablica 6. Račun financiranja prema izvorima financiranja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</si>
  <si>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</si>
  <si>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</si>
  <si>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</si>
  <si>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</si>
  <si>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</si>
  <si>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</si>
  <si>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</si>
  <si>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</si>
  <si>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</si>
  <si>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</si>
  <si>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</si>
  <si>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4=3/2*100</t>
  </si>
  <si>
    <t>II. POSEBNI DIO</t>
  </si>
  <si>
    <t>Članak 3.</t>
  </si>
  <si>
    <t>5=4/3*100</t>
  </si>
  <si>
    <t>Brojčana oznaka i naziv razdjela, glave, izvora financiranja, programa, aktivnosti i projekta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</si>
  <si>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</si>
  <si>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</si>
  <si>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</si>
  <si>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</si>
  <si>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</si>
  <si>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</si>
  <si>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</si>
  <si>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</si>
  <si>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</si>
  <si>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</si>
  <si>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</si>
  <si>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</si>
  <si>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</si>
  <si>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</si>
  <si>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</si>
  <si>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</si>
  <si>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</si>
  <si>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</si>
  <si>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</si>
  <si>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</si>
  <si>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</si>
  <si>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</si>
  <si>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</si>
  <si>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</si>
  <si>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</si>
  <si>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</si>
  <si>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</si>
  <si>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</si>
  <si>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</si>
  <si>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</si>
  <si>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</si>
  <si>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</si>
  <si>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</si>
  <si>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</si>
  <si>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</si>
  <si>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</si>
  <si>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</si>
  <si>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</si>
  <si>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</si>
  <si>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</si>
  <si>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</si>
  <si>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</si>
  <si>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</si>
  <si>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</si>
  <si>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</si>
  <si>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</si>
  <si>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</si>
  <si>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</si>
  <si>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</si>
  <si>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</si>
  <si>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</si>
  <si>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 xml:space="preserve">Indeks 
 % 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</si>
  <si>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</si>
  <si>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</si>
  <si>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</si>
  <si>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</si>
  <si>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</si>
  <si>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</si>
  <si>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</si>
  <si>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</si>
  <si>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</si>
  <si>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</si>
  <si>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</si>
  <si>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</si>
  <si>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</si>
  <si>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</si>
  <si>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</si>
  <si>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</si>
  <si>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</si>
  <si>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</si>
  <si>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</si>
  <si>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</si>
  <si>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</si>
  <si>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</si>
  <si>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</si>
  <si>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</si>
  <si>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</si>
  <si>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</si>
  <si>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POLUGODIŠNJI IZVJEŠTAJ O IZVRŠENJU FINANCIJSKOG PLANA</t>
  </si>
  <si>
    <t>ZA 2023. GODINU</t>
  </si>
  <si>
    <t xml:space="preserve">Sažetak polugodišnjeg izvještaja o izvršenju Financijskog plana za 2023. godinu izgleda kako slijedi: </t>
  </si>
  <si>
    <t xml:space="preserve">Prihodi i rashodi te primici i izdaci ostvareni su, odnosno izvršeni u 2023. godini u Računu prihoda i rashoda i Računu financiranja, uz usporedbu prethodne godine, kako slijedi: </t>
  </si>
  <si>
    <t>Izvorni plan 
2023.</t>
  </si>
  <si>
    <t>Ostvarenje / izvršenje 
01.01.-30.06.'22.</t>
  </si>
  <si>
    <t>Ostvarenje / izvršenje 
01.01.-30.06.'23.</t>
  </si>
  <si>
    <t>Tekući plan 
2023.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</si>
  <si>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</si>
  <si>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</si>
  <si>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</si>
  <si>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</si>
  <si>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</si>
  <si>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</si>
  <si>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</si>
  <si>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</si>
  <si>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</si>
  <si>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</si>
  <si>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</si>
  <si>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</si>
  <si>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</si>
  <si>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</si>
  <si>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</si>
  <si>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</si>
  <si>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3112 Plaće u naravi</t>
  </si>
  <si>
    <t>3114 Plaće za posebne uvjete rada</t>
  </si>
  <si>
    <t>3296 Troškovi sudskih postupaka</t>
  </si>
  <si>
    <t>4213 Ceste, željeznice i ostali prometni objekti</t>
  </si>
  <si>
    <t>425 Višegodišnji nasadi i osnovno stado</t>
  </si>
  <si>
    <t>4251 Višegodišnji nasadi</t>
  </si>
  <si>
    <t xml:space="preserve">Izvorni plan 
2023. </t>
  </si>
  <si>
    <t xml:space="preserve">Tekući  plan
 2023. </t>
  </si>
  <si>
    <t>5445 Otplata glavnice primljenih zajmova od ostalih tuzemnih financijskih institucija izvan javnog sektora</t>
  </si>
  <si>
    <t>HBOR-dugoročni-namjena</t>
  </si>
  <si>
    <t>Naziv banke.-dugoročni-namjena</t>
  </si>
  <si>
    <t>HBOR-namjena</t>
  </si>
  <si>
    <t>IZVRŠENJE PO ORGANIZACIJSKOJ I PROGRAMSKOJ KLASIFIKACIJI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</si>
  <si>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</si>
  <si>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</si>
  <si>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</si>
  <si>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</si>
  <si>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</si>
  <si>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</si>
  <si>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 xml:space="preserve">              Rashodi i izdaci u Posebnom dijelu Financijskog plana iskazani po organizacijskoj i programskoj klasifikaciji, izvršeni su kako slijedi:</t>
  </si>
  <si>
    <t>723 Prihodi od prodaje prijevoznih sredstava</t>
  </si>
  <si>
    <t>7231 Prijevozna sredstva u cestovnom prometu</t>
  </si>
  <si>
    <t>43 Rashodi za nabavu plemenitih metala i ostalih pohranjenih vrijednosti</t>
  </si>
  <si>
    <t>431 Rashodi za nabavu plemenitih metala i ostalih pohranjenih vrijednosti</t>
  </si>
  <si>
    <t>4312 Pohranjene knjige</t>
  </si>
  <si>
    <t>Zagrebačka banka-dugoročni-energetska obnova objekata</t>
  </si>
  <si>
    <t>32377 DOM ZDRAVLJA VARAŽDINSKE ŽUPANIJE</t>
  </si>
  <si>
    <t>SVEUKUPNO</t>
  </si>
  <si>
    <t>Razdjel: 16 UPRAVNI ODJEL ZA ZDRAVSTVO, SOCIJALNU SKRB, CIVILNO DRUŠTVO I HRVATSKE BRANITELJE</t>
  </si>
  <si>
    <t>Glava: 16-2 ZDRAVSTVENA ZAŠTITA</t>
  </si>
  <si>
    <t>Program: 1140 PROGRAMI EUROPSKIH POSLOVA</t>
  </si>
  <si>
    <t>K114001 Međunarodni projekti u zdravstvu</t>
  </si>
  <si>
    <t>T114052 ZDRAVI ZUBI ZA SVE-prevencija oralnog zdravlja u Varaždinskoj županiji</t>
  </si>
  <si>
    <t>Program: 1290 PROGRAMI U ZDRAVSTVENOJ ZAŠTITI IZNAD ZAKONSKOG STANDARDA</t>
  </si>
  <si>
    <t>A129003 Stomatološka preventiva i dežurstvo</t>
  </si>
  <si>
    <t>A129005 Sektorske ambulante</t>
  </si>
  <si>
    <t>A129008 Nabava opreme i dodatna ulaganja u zdravstvene objekte</t>
  </si>
  <si>
    <t>A129011 Palijativna skrb</t>
  </si>
  <si>
    <t>A129014 Specijalizacije doktora medicine</t>
  </si>
  <si>
    <t>Program: 1320 JAVNE USTANOVE U ZDRAVSTVU</t>
  </si>
  <si>
    <t>A132001 Redovna djelatnost ustanova u zdravstvu</t>
  </si>
  <si>
    <t>3423 Kamate za primljene kredite i zajmove od kreditnih i ostalih financijskih institucija izvan javnog sektora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</si>
  <si>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</si>
  <si>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</si>
  <si>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</si>
  <si>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</si>
  <si>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DOMA ZDRAVLJA VARAŽDINSKE ŽUPANIJE</t>
  </si>
  <si>
    <t>Članak 4.</t>
  </si>
  <si>
    <t>PREDSJEDNICA UPRAVNOG VIJEĆA</t>
  </si>
  <si>
    <t>VESNA KEŠKIĆ, dipl.ing.</t>
  </si>
  <si>
    <t xml:space="preserve">              Polugodišnji izvještaj o izvršenju Financijskog plana za 2023. godinu objavljuje se na web stranici Doma zdravlja Varaždinske županije  (www.dzvz.hr). </t>
  </si>
  <si>
    <t>KLASA: 025-01/23-01/8</t>
  </si>
  <si>
    <t>URBROJ: 2186-1-28-10-23-2</t>
  </si>
  <si>
    <t>U Varaždinu, 28.07.2023.</t>
  </si>
  <si>
    <r>
      <t>Temeljem odredbi članka 86. Zakona o proračunu (Narodne novine br. 144/22), članka 4. Pravilnika o polugodišnjem i godišnjem izvještaju o izvršenju proračuna (Narodne novine br. 24 /13, 102/17, 1/20 i 147/20), članka 25. Odluke o izvršavanju Proračuna Varaždinske županije za 2023. godinu (Službeni vjesnik Varaždinske županije br. 110/22) i članka 27. Statuta Dom azdravlja Varaždinske županije</t>
    </r>
    <r>
      <rPr>
        <sz val="12"/>
        <rFont val="Times New Roman"/>
        <family val="1"/>
        <charset val="238"/>
      </rPr>
      <t xml:space="preserve">, Upravno vijeće Doma zdravlja Varaždinske županije </t>
    </r>
    <r>
      <rPr>
        <sz val="12"/>
        <color theme="1"/>
        <rFont val="Times New Roman"/>
        <family val="1"/>
        <charset val="238"/>
      </rPr>
      <t>na 191. sjednici održanoj 28.07.2023. godine, donosi:</t>
    </r>
  </si>
  <si>
    <t>372 Naknade građanima u novcu</t>
  </si>
  <si>
    <t>3721 Naknade građanima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</si>
</sst>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i/>
      <sz val="10"/>
      <color theme="3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15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  <xf numFmtId="0" fontId="50" fillId="0" borderId="0" applyNumberFormat="0" applyFill="0" applyBorder="0" applyAlignment="0" applyProtection="0"/>
  </cellStyleXfs>
  <cellXfs count="182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2" fillId="0" borderId="0" xfId="0" applyFont="1"/>
    <xf numFmtId="0" fontId="35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/>
    </xf>
    <xf numFmtId="0" fontId="36" fillId="0" borderId="0" xfId="0" applyFont="1"/>
    <xf numFmtId="4" fontId="32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0" fontId="38" fillId="35" borderId="0" xfId="0" applyFont="1" applyFill="1" applyAlignment="1">
      <alignment horizontal="left" vertical="center" wrapText="1" indent="1"/>
    </xf>
    <xf numFmtId="4" fontId="38" fillId="35" borderId="0" xfId="0" applyNumberFormat="1" applyFont="1" applyFill="1" applyAlignment="1">
      <alignment horizontal="right" vertical="center" wrapText="1"/>
    </xf>
    <xf numFmtId="4" fontId="39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4" fontId="26" fillId="37" borderId="0" xfId="0" applyNumberFormat="1" applyFont="1" applyFill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3" fillId="0" borderId="0" xfId="0" applyFont="1"/>
    <xf numFmtId="0" fontId="18" fillId="0" borderId="0" xfId="0" applyFont="1"/>
    <xf numFmtId="0" fontId="0" fillId="35" borderId="0" xfId="0" applyFill="1"/>
    <xf numFmtId="0" fontId="18" fillId="35" borderId="0" xfId="0" applyFont="1" applyFill="1"/>
    <xf numFmtId="164" fontId="0" fillId="35" borderId="0" xfId="0" applyNumberFormat="1" applyFill="1"/>
    <xf numFmtId="164" fontId="34" fillId="35" borderId="0" xfId="0" applyNumberFormat="1" applyFont="1" applyFill="1" applyAlignment="1">
      <alignment horizontal="center"/>
    </xf>
    <xf numFmtId="164" fontId="18" fillId="35" borderId="0" xfId="0" applyNumberFormat="1" applyFont="1" applyFill="1"/>
    <xf numFmtId="164" fontId="0" fillId="0" borderId="0" xfId="0" applyNumberFormat="1"/>
    <xf numFmtId="164" fontId="20" fillId="35" borderId="0" xfId="0" applyNumberFormat="1" applyFont="1" applyFill="1"/>
    <xf numFmtId="164" fontId="35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32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Alignment="1">
      <alignment horizontal="right" vertical="center" wrapText="1"/>
    </xf>
    <xf numFmtId="164" fontId="38" fillId="35" borderId="0" xfId="0" applyNumberFormat="1" applyFont="1" applyFill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Alignment="1">
      <alignment horizontal="right" vertical="center" wrapText="1"/>
    </xf>
    <xf numFmtId="164" fontId="32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164" fontId="27" fillId="36" borderId="0" xfId="0" applyNumberFormat="1" applyFont="1" applyFill="1" applyAlignment="1">
      <alignment wrapText="1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7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Alignment="1">
      <alignment wrapText="1"/>
    </xf>
    <xf numFmtId="0" fontId="31" fillId="35" borderId="0" xfId="42" applyFont="1" applyFill="1" applyAlignment="1">
      <alignment horizontal="right" vertical="center" wrapText="1"/>
    </xf>
    <xf numFmtId="4" fontId="31" fillId="0" borderId="0" xfId="0" applyNumberFormat="1" applyFont="1" applyAlignment="1">
      <alignment wrapText="1"/>
    </xf>
    <xf numFmtId="4" fontId="31" fillId="0" borderId="0" xfId="0" applyNumberFormat="1" applyFont="1" applyAlignment="1">
      <alignment horizontal="right"/>
    </xf>
    <xf numFmtId="0" fontId="31" fillId="34" borderId="0" xfId="0" applyFont="1" applyFill="1" applyAlignment="1">
      <alignment horizontal="right" wrapText="1"/>
    </xf>
    <xf numFmtId="4" fontId="27" fillId="36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16" fillId="0" borderId="0" xfId="0" applyFont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16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9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6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4" fontId="27" fillId="36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164" fontId="19" fillId="0" borderId="0" xfId="0" applyNumberFormat="1" applyFont="1"/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Alignment="1">
      <alignment horizontal="left" wrapText="1" indent="3"/>
    </xf>
    <xf numFmtId="0" fontId="42" fillId="0" borderId="0" xfId="0" applyFont="1"/>
    <xf numFmtId="4" fontId="31" fillId="0" borderId="0" xfId="0" applyNumberFormat="1" applyFont="1"/>
    <xf numFmtId="0" fontId="19" fillId="35" borderId="0" xfId="0" applyFont="1" applyFill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43" fillId="36" borderId="0" xfId="0" applyNumberFormat="1" applyFont="1" applyFill="1" applyAlignment="1">
      <alignment horizontal="right" wrapText="1" indent="1"/>
    </xf>
    <xf numFmtId="164" fontId="31" fillId="34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0" fontId="22" fillId="35" borderId="10" xfId="0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right" vertical="center" wrapText="1"/>
    </xf>
    <xf numFmtId="164" fontId="31" fillId="34" borderId="0" xfId="0" applyNumberFormat="1" applyFont="1" applyFill="1" applyAlignment="1">
      <alignment horizontal="right" wrapText="1"/>
    </xf>
    <xf numFmtId="164" fontId="26" fillId="34" borderId="0" xfId="0" applyNumberFormat="1" applyFont="1" applyFill="1" applyAlignment="1">
      <alignment horizontal="right" wrapText="1"/>
    </xf>
    <xf numFmtId="164" fontId="30" fillId="34" borderId="0" xfId="0" applyNumberFormat="1" applyFont="1" applyFill="1" applyAlignment="1">
      <alignment horizontal="right" wrapText="1"/>
    </xf>
    <xf numFmtId="164" fontId="21" fillId="34" borderId="11" xfId="0" applyNumberFormat="1" applyFont="1" applyFill="1" applyBorder="1" applyAlignment="1">
      <alignment horizontal="right" wrapText="1"/>
    </xf>
    <xf numFmtId="0" fontId="34" fillId="35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8" borderId="0" xfId="0" applyFont="1" applyFill="1" applyAlignment="1">
      <alignment horizontal="left" wrapText="1" indent="3"/>
    </xf>
    <xf numFmtId="0" fontId="45" fillId="0" borderId="0" xfId="0" applyFont="1"/>
    <xf numFmtId="4" fontId="26" fillId="35" borderId="0" xfId="0" applyNumberFormat="1" applyFont="1" applyFill="1" applyAlignment="1">
      <alignment horizontal="right" vertical="center" wrapText="1"/>
    </xf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8" borderId="0" xfId="0" applyNumberFormat="1" applyFont="1" applyFill="1" applyAlignment="1">
      <alignment horizontal="right" wrapText="1"/>
    </xf>
    <xf numFmtId="4" fontId="26" fillId="35" borderId="11" xfId="0" applyNumberFormat="1" applyFont="1" applyFill="1" applyBorder="1" applyAlignment="1">
      <alignment horizontal="right" wrapText="1"/>
    </xf>
    <xf numFmtId="164" fontId="21" fillId="38" borderId="0" xfId="0" applyNumberFormat="1" applyFont="1" applyFill="1" applyAlignment="1">
      <alignment horizontal="right" wrapText="1"/>
    </xf>
    <xf numFmtId="164" fontId="26" fillId="35" borderId="11" xfId="0" applyNumberFormat="1" applyFont="1" applyFill="1" applyBorder="1" applyAlignment="1">
      <alignment horizontal="right" wrapText="1"/>
    </xf>
    <xf numFmtId="4" fontId="19" fillId="36" borderId="0" xfId="0" applyNumberFormat="1" applyFont="1" applyFill="1"/>
    <xf numFmtId="0" fontId="46" fillId="39" borderId="14" xfId="0" applyFont="1" applyFill="1" applyBorder="1" applyAlignment="1">
      <alignment horizontal="left" wrapText="1" indent="1"/>
    </xf>
    <xf numFmtId="0" fontId="47" fillId="40" borderId="14" xfId="0" applyFont="1" applyFill="1" applyBorder="1" applyAlignment="1">
      <alignment horizontal="left" wrapText="1" indent="1"/>
    </xf>
    <xf numFmtId="0" fontId="47" fillId="34" borderId="14" xfId="0" applyFont="1" applyFill="1" applyBorder="1" applyAlignment="1">
      <alignment horizontal="left" wrapText="1" indent="1"/>
    </xf>
    <xf numFmtId="0" fontId="48" fillId="34" borderId="14" xfId="0" applyFont="1" applyFill="1" applyBorder="1" applyAlignment="1">
      <alignment horizontal="left" wrapText="1" indent="1"/>
    </xf>
    <xf numFmtId="0" fontId="48" fillId="34" borderId="14" xfId="0" applyFont="1" applyFill="1" applyBorder="1" applyAlignment="1">
      <alignment horizontal="left" wrapText="1" indent="3"/>
    </xf>
    <xf numFmtId="0" fontId="47" fillId="33" borderId="14" xfId="0" applyFont="1" applyFill="1" applyBorder="1" applyAlignment="1">
      <alignment horizontal="left" wrapText="1" indent="1"/>
    </xf>
    <xf numFmtId="0" fontId="47" fillId="34" borderId="14" xfId="0" applyFont="1" applyFill="1" applyBorder="1" applyAlignment="1">
      <alignment horizontal="left" wrapText="1" indent="4"/>
    </xf>
    <xf numFmtId="0" fontId="47" fillId="34" borderId="14" xfId="0" applyFont="1" applyFill="1" applyBorder="1" applyAlignment="1">
      <alignment horizontal="left" wrapText="1" indent="5"/>
    </xf>
    <xf numFmtId="0" fontId="48" fillId="34" borderId="14" xfId="0" applyFont="1" applyFill="1" applyBorder="1" applyAlignment="1">
      <alignment horizontal="left" wrapText="1" indent="5"/>
    </xf>
    <xf numFmtId="0" fontId="47" fillId="40" borderId="14" xfId="0" applyFont="1" applyFill="1" applyBorder="1" applyAlignment="1">
      <alignment horizontal="right" wrapText="1" indent="1"/>
    </xf>
    <xf numFmtId="0" fontId="47" fillId="33" borderId="14" xfId="0" applyFont="1" applyFill="1" applyBorder="1" applyAlignment="1">
      <alignment horizontal="right" wrapText="1" indent="1"/>
    </xf>
    <xf numFmtId="0" fontId="47" fillId="34" borderId="14" xfId="0" applyFont="1" applyFill="1" applyBorder="1" applyAlignment="1">
      <alignment horizontal="right" wrapText="1" indent="1"/>
    </xf>
    <xf numFmtId="4" fontId="46" fillId="39" borderId="14" xfId="0" applyNumberFormat="1" applyFont="1" applyFill="1" applyBorder="1" applyAlignment="1">
      <alignment horizontal="right" wrapText="1" indent="1"/>
    </xf>
    <xf numFmtId="4" fontId="47" fillId="40" borderId="14" xfId="0" applyNumberFormat="1" applyFont="1" applyFill="1" applyBorder="1" applyAlignment="1">
      <alignment horizontal="right" wrapText="1" indent="1"/>
    </xf>
    <xf numFmtId="4" fontId="47" fillId="34" borderId="14" xfId="0" applyNumberFormat="1" applyFont="1" applyFill="1" applyBorder="1" applyAlignment="1">
      <alignment horizontal="right" wrapText="1" indent="1"/>
    </xf>
    <xf numFmtId="4" fontId="48" fillId="34" borderId="14" xfId="0" applyNumberFormat="1" applyFont="1" applyFill="1" applyBorder="1" applyAlignment="1">
      <alignment horizontal="right" wrapText="1" indent="1"/>
    </xf>
    <xf numFmtId="4" fontId="47" fillId="33" borderId="14" xfId="0" applyNumberFormat="1" applyFont="1" applyFill="1" applyBorder="1" applyAlignment="1">
      <alignment horizontal="right" wrapText="1" indent="1"/>
    </xf>
    <xf numFmtId="0" fontId="48" fillId="34" borderId="14" xfId="0" applyFont="1" applyFill="1" applyBorder="1" applyAlignment="1">
      <alignment horizontal="right" wrapText="1" indent="1"/>
    </xf>
    <xf numFmtId="0" fontId="46" fillId="39" borderId="14" xfId="0" applyFont="1" applyFill="1" applyBorder="1" applyAlignment="1">
      <alignment horizontal="right" wrapText="1" indent="1"/>
    </xf>
    <xf numFmtId="4" fontId="47" fillId="34" borderId="14" xfId="0" applyNumberFormat="1" applyFont="1" applyFill="1" applyBorder="1" applyAlignment="1">
      <alignment horizontal="left" wrapText="1" indent="1"/>
    </xf>
    <xf numFmtId="4" fontId="48" fillId="34" borderId="14" xfId="0" applyNumberFormat="1" applyFont="1" applyFill="1" applyBorder="1" applyAlignment="1">
      <alignment horizontal="left" wrapText="1" indent="1"/>
    </xf>
    <xf numFmtId="0" fontId="32" fillId="35" borderId="0" xfId="0" applyFont="1" applyFill="1"/>
    <xf numFmtId="0" fontId="45" fillId="35" borderId="0" xfId="0" applyFont="1" applyFill="1"/>
    <xf numFmtId="0" fontId="25" fillId="35" borderId="0" xfId="0" applyFont="1" applyFill="1" applyAlignment="1">
      <alignment horizontal="left" indent="1"/>
    </xf>
    <xf numFmtId="0" fontId="49" fillId="0" borderId="0" xfId="0" applyFont="1"/>
    <xf numFmtId="164" fontId="4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0" fontId="50" fillId="0" borderId="0" xfId="45"/>
    <xf numFmtId="0" fontId="48" fillId="34" borderId="14" xfId="0" applyFont="1" applyFill="1" applyBorder="1" applyAlignment="1">
      <alignment horizontal="left" wrapText="1" indent="4"/>
    </xf>
    <xf numFmtId="0" fontId="38" fillId="35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4" fillId="35" borderId="0" xfId="0" applyFont="1" applyFill="1" applyAlignment="1">
      <alignment horizontal="center"/>
    </xf>
    <xf numFmtId="0" fontId="44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18" fillId="0" borderId="0" xfId="0" applyFont="1" applyAlignment="1">
      <alignment horizontal="left"/>
    </xf>
    <xf numFmtId="0" fontId="20" fillId="35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49" fillId="0" borderId="0" xfId="0" applyFont="1" applyAlignment="1">
      <alignment horizontal="center"/>
    </xf>
  </cellXfs>
  <cellStyles count="46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Hiperveza" xfId="45" builtinId="8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opLeftCell="A3" zoomScaleNormal="100" workbookViewId="0">
      <selection activeCell="I2" sqref="I2"/>
    </sheetView>
  </sheetViews>
  <sheetFormatPr defaultColWidth="8.85546875" defaultRowHeight="15.75" x14ac:dyDescent="0.25"/>
  <cols>
    <col min="1" max="1" width="70.5703125" style="15" customWidth="1"/>
    <col min="2" max="5" width="18.28515625" style="15" customWidth="1"/>
    <col min="6" max="6" width="8.7109375" style="48" bestFit="1" customWidth="1"/>
    <col min="7" max="7" width="9" style="48" customWidth="1"/>
    <col min="8" max="8" width="8.85546875" style="15"/>
    <col min="9" max="9" width="15.42578125" style="15" bestFit="1" customWidth="1"/>
    <col min="10" max="16384" width="8.85546875" style="15"/>
  </cols>
  <sheetData>
    <row r="1" spans="1:14" ht="72" customHeight="1" x14ac:dyDescent="0.25">
      <c r="A1" s="171" t="s">
        <v>301</v>
      </c>
      <c r="B1" s="171"/>
      <c r="C1" s="171"/>
      <c r="D1" s="171"/>
      <c r="E1" s="171"/>
      <c r="F1" s="171"/>
      <c r="G1" s="171"/>
    </row>
    <row r="2" spans="1:14" ht="19.5" x14ac:dyDescent="0.3">
      <c r="A2" s="172" t="s">
        <v>223</v>
      </c>
      <c r="B2" s="172"/>
      <c r="C2" s="172"/>
      <c r="D2" s="172"/>
      <c r="E2" s="172"/>
      <c r="F2" s="172"/>
      <c r="G2" s="172"/>
      <c r="I2" s="161"/>
      <c r="J2" s="161"/>
      <c r="K2" s="161"/>
      <c r="L2" s="161"/>
      <c r="M2" s="161"/>
      <c r="N2" s="161"/>
    </row>
    <row r="3" spans="1:14" ht="19.5" x14ac:dyDescent="0.3">
      <c r="A3" s="173" t="s">
        <v>293</v>
      </c>
      <c r="B3" s="173"/>
      <c r="C3" s="173"/>
      <c r="D3" s="173"/>
      <c r="E3" s="173"/>
      <c r="F3" s="173"/>
      <c r="G3" s="173"/>
      <c r="I3" s="161"/>
      <c r="J3" s="161"/>
      <c r="K3" s="161"/>
      <c r="L3" s="161"/>
      <c r="M3" s="161"/>
      <c r="N3" s="161"/>
    </row>
    <row r="4" spans="1:14" ht="19.5" x14ac:dyDescent="0.3">
      <c r="A4" s="117"/>
      <c r="B4" s="117" t="s">
        <v>224</v>
      </c>
      <c r="C4" s="117"/>
      <c r="D4" s="117"/>
      <c r="E4" s="117"/>
      <c r="F4" s="117"/>
      <c r="G4" s="117"/>
    </row>
    <row r="5" spans="1:14" ht="19.149999999999999" customHeight="1" x14ac:dyDescent="0.3">
      <c r="A5" s="16"/>
      <c r="B5" s="16"/>
      <c r="C5" s="16"/>
      <c r="D5" s="16"/>
      <c r="E5" s="16"/>
      <c r="F5" s="40"/>
      <c r="G5" s="40"/>
    </row>
    <row r="6" spans="1:14" ht="19.5" x14ac:dyDescent="0.3">
      <c r="A6" s="172" t="s">
        <v>131</v>
      </c>
      <c r="B6" s="172"/>
      <c r="C6" s="172"/>
      <c r="D6" s="172"/>
      <c r="E6" s="172"/>
      <c r="F6" s="172"/>
      <c r="G6" s="172"/>
    </row>
    <row r="7" spans="1:14" x14ac:dyDescent="0.25">
      <c r="A7" s="17"/>
      <c r="B7" s="17"/>
      <c r="C7" s="17"/>
      <c r="D7" s="17"/>
      <c r="E7" s="17"/>
      <c r="F7" s="39"/>
      <c r="G7" s="39"/>
      <c r="K7" s="31"/>
    </row>
    <row r="8" spans="1:14" x14ac:dyDescent="0.25">
      <c r="A8" s="174" t="s">
        <v>132</v>
      </c>
      <c r="B8" s="174"/>
      <c r="C8" s="174"/>
      <c r="D8" s="174"/>
      <c r="E8" s="174"/>
      <c r="F8" s="174"/>
      <c r="G8" s="174"/>
    </row>
    <row r="9" spans="1:14" ht="13.9" customHeight="1" x14ac:dyDescent="0.25">
      <c r="A9" s="18"/>
      <c r="B9" s="18"/>
      <c r="C9" s="18"/>
      <c r="D9" s="18"/>
      <c r="E9" s="18"/>
      <c r="F9" s="41"/>
      <c r="G9" s="41"/>
    </row>
    <row r="10" spans="1:14" x14ac:dyDescent="0.25">
      <c r="A10" s="175" t="s">
        <v>225</v>
      </c>
      <c r="B10" s="175"/>
      <c r="C10" s="175"/>
      <c r="D10" s="175"/>
      <c r="E10" s="175"/>
      <c r="F10" s="175"/>
      <c r="G10" s="175"/>
    </row>
    <row r="11" spans="1:14" ht="9" customHeight="1" x14ac:dyDescent="0.25">
      <c r="A11" s="19"/>
      <c r="B11" s="19"/>
      <c r="C11" s="19"/>
      <c r="D11" s="19"/>
      <c r="E11" s="19"/>
      <c r="F11" s="42"/>
      <c r="G11" s="42"/>
    </row>
    <row r="12" spans="1:14" s="31" customFormat="1" ht="28.9" customHeight="1" x14ac:dyDescent="0.25">
      <c r="A12" s="30" t="s">
        <v>133</v>
      </c>
      <c r="B12" s="30" t="s">
        <v>228</v>
      </c>
      <c r="C12" s="30" t="s">
        <v>227</v>
      </c>
      <c r="D12" s="30" t="s">
        <v>230</v>
      </c>
      <c r="E12" s="30" t="s">
        <v>229</v>
      </c>
      <c r="F12" s="43" t="s">
        <v>194</v>
      </c>
      <c r="G12" s="43" t="s">
        <v>195</v>
      </c>
    </row>
    <row r="13" spans="1:14" s="20" customFormat="1" ht="8.25" customHeight="1" thickBot="1" x14ac:dyDescent="0.25">
      <c r="A13" s="94">
        <v>1</v>
      </c>
      <c r="B13" s="94">
        <v>2</v>
      </c>
      <c r="C13" s="94">
        <v>3</v>
      </c>
      <c r="D13" s="94">
        <v>4</v>
      </c>
      <c r="E13" s="94">
        <v>5</v>
      </c>
      <c r="F13" s="95" t="s">
        <v>109</v>
      </c>
      <c r="G13" s="95" t="s">
        <v>110</v>
      </c>
    </row>
    <row r="14" spans="1:14" ht="18" customHeight="1" thickTop="1" x14ac:dyDescent="0.25">
      <c r="A14" s="28" t="s">
        <v>0</v>
      </c>
      <c r="B14" s="29"/>
      <c r="C14" s="29"/>
      <c r="D14" s="29"/>
      <c r="E14" s="29"/>
      <c r="F14" s="47"/>
      <c r="G14" s="47"/>
    </row>
    <row r="15" spans="1:14" ht="18" customHeight="1" x14ac:dyDescent="0.25">
      <c r="A15" s="22" t="s">
        <v>1</v>
      </c>
      <c r="B15" s="23">
        <f>'P i R -Tablica 1.'!B11</f>
        <v>2819603.1099999994</v>
      </c>
      <c r="C15" s="23">
        <f>'P i R -Tablica 1.'!C11</f>
        <v>6209566</v>
      </c>
      <c r="D15" s="23">
        <f>'P i R -Tablica 1.'!D11</f>
        <v>6209566</v>
      </c>
      <c r="E15" s="23">
        <f>'P i R -Tablica 1.'!E11</f>
        <v>3140106.16</v>
      </c>
      <c r="F15" s="44">
        <f>IFERROR(E15/B15*100,"-")</f>
        <v>111.36695618129038</v>
      </c>
      <c r="G15" s="44">
        <f>IFERROR(E15/D15*100,"-")</f>
        <v>50.568850705508254</v>
      </c>
      <c r="I15" s="21"/>
    </row>
    <row r="16" spans="1:14" ht="18" customHeight="1" x14ac:dyDescent="0.25">
      <c r="A16" s="22" t="s">
        <v>14</v>
      </c>
      <c r="B16" s="23">
        <f>'P i R -Tablica 1.'!B57</f>
        <v>2245.08</v>
      </c>
      <c r="C16" s="23">
        <f>'P i R -Tablica 1.'!C57</f>
        <v>1593</v>
      </c>
      <c r="D16" s="23">
        <f>'P i R -Tablica 1.'!D57</f>
        <v>1593</v>
      </c>
      <c r="E16" s="23">
        <f>'P i R -Tablica 1.'!E57</f>
        <v>1175.7</v>
      </c>
      <c r="F16" s="44">
        <f t="shared" ref="F16:F18" si="0">IFERROR(E16/B16*100,"-")</f>
        <v>52.367844352985195</v>
      </c>
      <c r="G16" s="44">
        <f t="shared" ref="G16:G18" si="1">IFERROR(E16/D16*100,"-")</f>
        <v>73.804143126177024</v>
      </c>
    </row>
    <row r="17" spans="1:9" ht="18" customHeight="1" x14ac:dyDescent="0.25">
      <c r="A17" s="22" t="s">
        <v>16</v>
      </c>
      <c r="B17" s="23">
        <f>'P i R -Tablica 1.'!B73</f>
        <v>2687188.75</v>
      </c>
      <c r="C17" s="23">
        <f>'P i R -Tablica 1.'!C73</f>
        <v>5931843</v>
      </c>
      <c r="D17" s="23">
        <f>'P i R -Tablica 1.'!D73</f>
        <v>5931843</v>
      </c>
      <c r="E17" s="23">
        <f>'P i R -Tablica 1.'!E73</f>
        <v>2971708.19</v>
      </c>
      <c r="F17" s="44">
        <f t="shared" si="0"/>
        <v>110.58799609815276</v>
      </c>
      <c r="G17" s="44">
        <f t="shared" si="1"/>
        <v>50.097552986483286</v>
      </c>
    </row>
    <row r="18" spans="1:9" ht="18" customHeight="1" x14ac:dyDescent="0.25">
      <c r="A18" s="22" t="s">
        <v>72</v>
      </c>
      <c r="B18" s="23">
        <f>'P i R -Tablica 1.'!B144</f>
        <v>52771.22</v>
      </c>
      <c r="C18" s="23">
        <f>'P i R -Tablica 1.'!C144</f>
        <v>195170</v>
      </c>
      <c r="D18" s="23">
        <f>'P i R -Tablica 1.'!D144</f>
        <v>195170</v>
      </c>
      <c r="E18" s="23">
        <f>'P i R -Tablica 1.'!E144</f>
        <v>166598.90000000002</v>
      </c>
      <c r="F18" s="44">
        <f t="shared" si="0"/>
        <v>315.70030027731025</v>
      </c>
      <c r="G18" s="44">
        <f t="shared" si="1"/>
        <v>85.360916124404369</v>
      </c>
    </row>
    <row r="19" spans="1:9" x14ac:dyDescent="0.25">
      <c r="A19" s="82" t="s">
        <v>134</v>
      </c>
      <c r="B19" s="83">
        <f>B15+B16-B17-B18</f>
        <v>81888.219999999477</v>
      </c>
      <c r="C19" s="83">
        <f t="shared" ref="C19" si="2">C15+C16-C17-C18</f>
        <v>84146</v>
      </c>
      <c r="D19" s="83">
        <f>D15+D16-D17-D18</f>
        <v>84146</v>
      </c>
      <c r="E19" s="83">
        <f t="shared" ref="E19" si="3">E15+E16-E17-E18</f>
        <v>2974.7700000003679</v>
      </c>
      <c r="F19" s="84"/>
      <c r="G19" s="84"/>
      <c r="I19" s="21"/>
    </row>
    <row r="20" spans="1:9" x14ac:dyDescent="0.25">
      <c r="A20" s="28" t="s">
        <v>98</v>
      </c>
      <c r="B20" s="80"/>
      <c r="C20" s="80"/>
      <c r="D20" s="80"/>
      <c r="E20" s="80"/>
      <c r="F20" s="81"/>
      <c r="G20" s="81"/>
    </row>
    <row r="21" spans="1:9" x14ac:dyDescent="0.25">
      <c r="A21" s="22" t="s">
        <v>99</v>
      </c>
      <c r="B21" s="23">
        <f>'Rač fin-Tablica 4.'!B7</f>
        <v>0</v>
      </c>
      <c r="C21" s="23">
        <f>'Rač fin-Tablica 4.'!C7</f>
        <v>0</v>
      </c>
      <c r="D21" s="23">
        <f>'Rač fin-Tablica 4.'!D7</f>
        <v>0</v>
      </c>
      <c r="E21" s="23">
        <f>'Rač fin-Tablica 4.'!E7</f>
        <v>0</v>
      </c>
      <c r="F21" s="44" t="str">
        <f t="shared" ref="F21:F22" si="4">IFERROR(E21/B21*100,"-")</f>
        <v>-</v>
      </c>
      <c r="G21" s="44" t="str">
        <f t="shared" ref="G21:G22" si="5">IFERROR(E21/D21*100,"-")</f>
        <v>-</v>
      </c>
    </row>
    <row r="22" spans="1:9" x14ac:dyDescent="0.25">
      <c r="A22" s="22" t="s">
        <v>103</v>
      </c>
      <c r="B22" s="23">
        <f>'Rač fin-Tablica 4.'!B24</f>
        <v>14378.31</v>
      </c>
      <c r="C22" s="23">
        <f>'Rač fin-Tablica 4.'!C24</f>
        <v>31721</v>
      </c>
      <c r="D22" s="23">
        <f>'Rač fin-Tablica 4.'!D24</f>
        <v>31721</v>
      </c>
      <c r="E22" s="23">
        <f>'Rač fin-Tablica 4.'!E24</f>
        <v>17253.96</v>
      </c>
      <c r="F22" s="44">
        <f t="shared" si="4"/>
        <v>119.99991654095648</v>
      </c>
      <c r="G22" s="44">
        <f t="shared" si="5"/>
        <v>54.392862772295956</v>
      </c>
      <c r="I22" s="21"/>
    </row>
    <row r="23" spans="1:9" x14ac:dyDescent="0.25">
      <c r="A23" s="82" t="s">
        <v>135</v>
      </c>
      <c r="B23" s="83">
        <f>B21-B22</f>
        <v>-14378.31</v>
      </c>
      <c r="C23" s="83">
        <f t="shared" ref="C23" si="6">C21-C22</f>
        <v>-31721</v>
      </c>
      <c r="D23" s="83">
        <f>D21-D22</f>
        <v>-31721</v>
      </c>
      <c r="E23" s="83">
        <f t="shared" ref="E23" si="7">E21-E22</f>
        <v>-17253.96</v>
      </c>
      <c r="F23" s="84"/>
      <c r="G23" s="84"/>
    </row>
    <row r="24" spans="1:9" x14ac:dyDescent="0.25">
      <c r="A24" s="28" t="s">
        <v>261</v>
      </c>
      <c r="B24" s="85"/>
      <c r="C24" s="85"/>
      <c r="D24" s="85"/>
      <c r="E24" s="85"/>
      <c r="F24" s="86"/>
      <c r="G24" s="86"/>
    </row>
    <row r="25" spans="1:9" x14ac:dyDescent="0.25">
      <c r="A25" s="22" t="s">
        <v>145</v>
      </c>
      <c r="B25" s="27">
        <f>B15+B16+B21</f>
        <v>2821848.1899999995</v>
      </c>
      <c r="C25" s="27">
        <f>C15+C16+C21</f>
        <v>6211159</v>
      </c>
      <c r="D25" s="27">
        <f>D15+D16+D21</f>
        <v>6211159</v>
      </c>
      <c r="E25" s="27">
        <f>E15+E16+E21</f>
        <v>3141281.8600000003</v>
      </c>
      <c r="F25" s="46">
        <f t="shared" ref="F25:F26" si="8">IFERROR(E25/B25*100,"-")</f>
        <v>111.32001612035695</v>
      </c>
      <c r="G25" s="46">
        <f t="shared" ref="G25:G26" si="9">IFERROR(E25/D25*100,"-")</f>
        <v>50.574809950928646</v>
      </c>
      <c r="I25" s="21"/>
    </row>
    <row r="26" spans="1:9" x14ac:dyDescent="0.25">
      <c r="A26" s="22" t="s">
        <v>138</v>
      </c>
      <c r="B26" s="27">
        <f>B17+B18+B22</f>
        <v>2754338.2800000003</v>
      </c>
      <c r="C26" s="27">
        <f>C17+C18+C22</f>
        <v>6158734</v>
      </c>
      <c r="D26" s="27">
        <f>D17+D18+D22</f>
        <v>6158734</v>
      </c>
      <c r="E26" s="27">
        <f>E17+E18+E22</f>
        <v>3155561.05</v>
      </c>
      <c r="F26" s="46">
        <f t="shared" si="8"/>
        <v>114.56693874217947</v>
      </c>
      <c r="G26" s="46">
        <f t="shared" si="9"/>
        <v>51.237170658775</v>
      </c>
      <c r="I26" s="21"/>
    </row>
    <row r="27" spans="1:9" x14ac:dyDescent="0.25">
      <c r="A27" s="82" t="s">
        <v>139</v>
      </c>
      <c r="B27" s="83">
        <f>B25-B26</f>
        <v>67509.909999999218</v>
      </c>
      <c r="C27" s="83">
        <f t="shared" ref="C27:E27" si="10">C25-C26</f>
        <v>52425</v>
      </c>
      <c r="D27" s="83">
        <f t="shared" si="10"/>
        <v>52425</v>
      </c>
      <c r="E27" s="83">
        <f t="shared" si="10"/>
        <v>-14279.189999999478</v>
      </c>
      <c r="F27" s="84"/>
      <c r="G27" s="84"/>
      <c r="I27" s="21"/>
    </row>
    <row r="28" spans="1:9" ht="3.75" customHeight="1" x14ac:dyDescent="0.25">
      <c r="A28" s="22"/>
      <c r="B28" s="23"/>
      <c r="C28" s="23"/>
      <c r="D28" s="23"/>
      <c r="E28" s="23"/>
      <c r="F28" s="44"/>
      <c r="G28" s="44"/>
    </row>
    <row r="29" spans="1:9" x14ac:dyDescent="0.25">
      <c r="A29" s="24" t="s">
        <v>136</v>
      </c>
      <c r="B29" s="25">
        <v>694311.23</v>
      </c>
      <c r="C29" s="25"/>
      <c r="D29" s="25"/>
      <c r="E29" s="25">
        <v>577563.23</v>
      </c>
      <c r="F29" s="45"/>
      <c r="G29" s="45"/>
      <c r="I29" s="21"/>
    </row>
    <row r="30" spans="1:9" x14ac:dyDescent="0.25">
      <c r="A30" s="24" t="s">
        <v>137</v>
      </c>
      <c r="B30" s="112">
        <v>0</v>
      </c>
      <c r="C30" s="25"/>
      <c r="D30" s="25"/>
      <c r="E30" s="112">
        <v>0</v>
      </c>
      <c r="F30" s="45"/>
      <c r="G30" s="45"/>
      <c r="I30" s="21"/>
    </row>
    <row r="31" spans="1:9" ht="1.5" customHeight="1" x14ac:dyDescent="0.25">
      <c r="A31" s="22"/>
      <c r="B31" s="26"/>
      <c r="C31" s="26"/>
      <c r="D31" s="23"/>
      <c r="E31" s="23"/>
      <c r="F31" s="44"/>
      <c r="G31" s="44"/>
    </row>
    <row r="32" spans="1:9" x14ac:dyDescent="0.25">
      <c r="A32" s="87" t="s">
        <v>146</v>
      </c>
      <c r="B32" s="88"/>
      <c r="C32" s="88"/>
      <c r="D32" s="89"/>
      <c r="E32" s="89"/>
      <c r="F32" s="90"/>
      <c r="G32" s="90"/>
    </row>
    <row r="33" spans="1:9" x14ac:dyDescent="0.25">
      <c r="A33" s="22" t="s">
        <v>221</v>
      </c>
      <c r="B33" s="23">
        <v>0</v>
      </c>
      <c r="C33" s="23">
        <v>0</v>
      </c>
      <c r="D33" s="23">
        <v>0</v>
      </c>
      <c r="E33" s="23">
        <v>0</v>
      </c>
      <c r="F33" s="44"/>
      <c r="G33" s="44"/>
      <c r="I33" s="21"/>
    </row>
    <row r="34" spans="1:9" x14ac:dyDescent="0.25">
      <c r="A34" s="22" t="s">
        <v>222</v>
      </c>
      <c r="B34" s="23">
        <v>-694311.23</v>
      </c>
      <c r="C34" s="23">
        <v>-694311</v>
      </c>
      <c r="D34" s="23">
        <v>-694311</v>
      </c>
      <c r="E34" s="23">
        <v>-577563.26</v>
      </c>
      <c r="F34" s="44"/>
      <c r="G34" s="44"/>
      <c r="I34" s="21"/>
    </row>
    <row r="35" spans="1:9" ht="18" customHeight="1" x14ac:dyDescent="0.25">
      <c r="A35" s="82" t="s">
        <v>159</v>
      </c>
      <c r="B35" s="83">
        <f>B33+B34</f>
        <v>-694311.23</v>
      </c>
      <c r="C35" s="83">
        <f>C33+C34</f>
        <v>-694311</v>
      </c>
      <c r="D35" s="83">
        <f>D33+D34</f>
        <v>-694311</v>
      </c>
      <c r="E35" s="83">
        <f>E33+E34</f>
        <v>-577563.26</v>
      </c>
      <c r="F35" s="84"/>
      <c r="G35" s="84"/>
      <c r="I35" s="21"/>
    </row>
    <row r="36" spans="1:9" ht="9" customHeight="1" x14ac:dyDescent="0.25"/>
    <row r="37" spans="1:9" x14ac:dyDescent="0.25">
      <c r="A37" s="91" t="s">
        <v>139</v>
      </c>
      <c r="B37" s="92">
        <f>B27+B35</f>
        <v>-626801.32000000076</v>
      </c>
      <c r="C37" s="92">
        <f>C27+C35</f>
        <v>-641886</v>
      </c>
      <c r="D37" s="92">
        <f>D27+D35</f>
        <v>-641886</v>
      </c>
      <c r="E37" s="92">
        <f>E27+E35</f>
        <v>-591842.44999999949</v>
      </c>
      <c r="F37" s="93"/>
      <c r="G37" s="93"/>
      <c r="I37" s="21"/>
    </row>
    <row r="38" spans="1:9" ht="29.45" customHeight="1" x14ac:dyDescent="0.25">
      <c r="A38" s="170" t="s">
        <v>260</v>
      </c>
      <c r="B38" s="170"/>
      <c r="C38" s="170"/>
      <c r="D38" s="170"/>
      <c r="E38" s="170"/>
      <c r="F38" s="170"/>
      <c r="G38" s="170"/>
    </row>
    <row r="39" spans="1:9" x14ac:dyDescent="0.25">
      <c r="I39" s="21"/>
    </row>
    <row r="41" spans="1:9" x14ac:dyDescent="0.25">
      <c r="E41" s="21"/>
    </row>
    <row r="42" spans="1:9" x14ac:dyDescent="0.25">
      <c r="E42" s="21"/>
    </row>
    <row r="43" spans="1:9" x14ac:dyDescent="0.25">
      <c r="E43" s="21"/>
    </row>
  </sheetData>
  <mergeCells count="7">
    <mergeCell ref="A38:G38"/>
    <mergeCell ref="A1:G1"/>
    <mergeCell ref="A2:G2"/>
    <mergeCell ref="A3:G3"/>
    <mergeCell ref="A6:G6"/>
    <mergeCell ref="A8:G8"/>
    <mergeCell ref="A10:G10"/>
  </mergeCells>
  <conditionalFormatting sqref="B29:B30">
    <cfRule type="containsBlanks" dxfId="120" priority="3">
      <formula>LEN(TRIM(B29))=0</formula>
    </cfRule>
  </conditionalFormatting>
  <conditionalFormatting sqref="B33:E34">
    <cfRule type="containsBlanks" dxfId="119" priority="1">
      <formula>LEN(TRIM(B33))=0</formula>
    </cfRule>
  </conditionalFormatting>
  <conditionalFormatting sqref="E29:E30">
    <cfRule type="containsBlanks" dxfId="118" priority="2">
      <formula>LEN(TRIM(E29))=0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  <ignoredErrors>
    <ignoredError sqref="F19:G20 F23:G2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4"/>
  <sheetViews>
    <sheetView showGridLines="0" topLeftCell="A143" zoomScaleNormal="100" workbookViewId="0">
      <selection activeCell="K28" sqref="K28"/>
    </sheetView>
  </sheetViews>
  <sheetFormatPr defaultColWidth="9.140625" defaultRowHeight="12.75" x14ac:dyDescent="0.2"/>
  <cols>
    <col min="1" max="1" width="87.140625" style="1" bestFit="1" customWidth="1"/>
    <col min="2" max="2" width="14.7109375" style="1" bestFit="1" customWidth="1"/>
    <col min="3" max="3" width="15.140625" style="1" bestFit="1" customWidth="1"/>
    <col min="4" max="4" width="15.7109375" style="1" bestFit="1" customWidth="1"/>
    <col min="5" max="5" width="14.7109375" style="1" bestFit="1" customWidth="1"/>
    <col min="6" max="6" width="10.140625" style="1" bestFit="1" customWidth="1"/>
    <col min="7" max="7" width="8.5703125" style="10" bestFit="1" customWidth="1"/>
    <col min="8" max="16384" width="9.140625" style="1"/>
  </cols>
  <sheetData>
    <row r="1" spans="1:15" s="3" customFormat="1" ht="15.75" x14ac:dyDescent="0.25">
      <c r="A1" s="176" t="s">
        <v>111</v>
      </c>
      <c r="B1" s="176"/>
      <c r="C1" s="176"/>
      <c r="D1" s="176"/>
      <c r="E1" s="176"/>
      <c r="F1" s="176"/>
      <c r="G1" s="176"/>
    </row>
    <row r="2" spans="1:15" s="3" customFormat="1" ht="7.5" customHeight="1" x14ac:dyDescent="0.25">
      <c r="A2" s="2"/>
      <c r="B2" s="2"/>
      <c r="C2" s="2"/>
      <c r="D2" s="2"/>
      <c r="E2" s="2"/>
      <c r="F2" s="2"/>
      <c r="G2" s="8"/>
    </row>
    <row r="3" spans="1:15" s="3" customFormat="1" ht="15.75" x14ac:dyDescent="0.25">
      <c r="A3" s="177" t="s">
        <v>226</v>
      </c>
      <c r="B3" s="177"/>
      <c r="C3" s="177"/>
      <c r="D3" s="177"/>
      <c r="E3" s="177"/>
      <c r="F3" s="177"/>
      <c r="G3" s="177"/>
    </row>
    <row r="4" spans="1:15" s="3" customFormat="1" ht="6.75" customHeight="1" x14ac:dyDescent="0.25">
      <c r="G4" s="9"/>
    </row>
    <row r="5" spans="1:15" s="3" customFormat="1" ht="15.75" x14ac:dyDescent="0.25">
      <c r="A5" s="63" t="s">
        <v>0</v>
      </c>
      <c r="G5" s="9"/>
    </row>
    <row r="6" spans="1:15" s="3" customFormat="1" ht="11.25" customHeight="1" x14ac:dyDescent="0.25">
      <c r="A6" s="63"/>
      <c r="G6" s="9"/>
    </row>
    <row r="7" spans="1:15" s="3" customFormat="1" ht="15.75" x14ac:dyDescent="0.25">
      <c r="A7" s="178" t="s">
        <v>112</v>
      </c>
      <c r="B7" s="178"/>
      <c r="C7" s="178"/>
      <c r="D7" s="178"/>
      <c r="E7" s="178"/>
      <c r="F7" s="178"/>
      <c r="G7" s="178"/>
    </row>
    <row r="8" spans="1:15" ht="6.75" customHeight="1" x14ac:dyDescent="0.2">
      <c r="A8" s="51"/>
      <c r="B8" s="51"/>
      <c r="C8" s="51"/>
      <c r="D8" s="51"/>
      <c r="E8" s="51"/>
      <c r="F8" s="51"/>
      <c r="G8" s="52"/>
    </row>
    <row r="9" spans="1:15" ht="38.25" x14ac:dyDescent="0.2">
      <c r="A9" s="62" t="s">
        <v>108</v>
      </c>
      <c r="B9" s="30" t="s">
        <v>228</v>
      </c>
      <c r="C9" s="30" t="s">
        <v>227</v>
      </c>
      <c r="D9" s="30" t="s">
        <v>230</v>
      </c>
      <c r="E9" s="30" t="s">
        <v>229</v>
      </c>
      <c r="F9" s="43" t="s">
        <v>194</v>
      </c>
      <c r="G9" s="43" t="s">
        <v>195</v>
      </c>
    </row>
    <row r="10" spans="1:15" s="4" customFormat="1" ht="11.25" x14ac:dyDescent="0.2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 t="s">
        <v>109</v>
      </c>
      <c r="G10" s="61" t="s">
        <v>110</v>
      </c>
    </row>
    <row r="11" spans="1:15" ht="15.75" x14ac:dyDescent="0.25">
      <c r="A11" s="7" t="s">
        <v>1</v>
      </c>
      <c r="B11" s="124">
        <f>B12+B23+B30+B34+B42+B51</f>
        <v>2819603.1099999994</v>
      </c>
      <c r="C11" s="124">
        <f>C12+C23+C30+C34+C42+C51</f>
        <v>6209566</v>
      </c>
      <c r="D11" s="124">
        <f>D12+D23+D30+D34+D42+D51</f>
        <v>6209566</v>
      </c>
      <c r="E11" s="124">
        <f>E12+E23+E30+E34+E42+E51</f>
        <v>3140106.16</v>
      </c>
      <c r="F11" s="130">
        <f>IFERROR(E11/B11*100,"-")</f>
        <v>111.36695618129038</v>
      </c>
      <c r="G11" s="130">
        <f>IFERROR(E11/D11*100,"-")</f>
        <v>50.568850705508254</v>
      </c>
      <c r="H11" s="96"/>
      <c r="I11" s="161"/>
      <c r="J11" s="106"/>
      <c r="K11" s="106"/>
      <c r="L11" s="106"/>
      <c r="M11" s="106"/>
      <c r="N11" s="106"/>
      <c r="O11" s="106"/>
    </row>
    <row r="12" spans="1:15" ht="15.75" x14ac:dyDescent="0.25">
      <c r="A12" s="58" t="s">
        <v>2</v>
      </c>
      <c r="B12" s="125">
        <f>B13+B16+B19</f>
        <v>246323.87000000002</v>
      </c>
      <c r="C12" s="125">
        <v>293914</v>
      </c>
      <c r="D12" s="125">
        <v>293914</v>
      </c>
      <c r="E12" s="125">
        <f>E13+E16+E19</f>
        <v>113493.45999999999</v>
      </c>
      <c r="F12" s="131">
        <f t="shared" ref="F12:F63" si="0">IFERROR(E12/B12*100,"-")</f>
        <v>46.074893188386483</v>
      </c>
      <c r="G12" s="131">
        <f t="shared" ref="G12:G63" si="1">IFERROR(E12/D12*100,"-")</f>
        <v>38.614513088862722</v>
      </c>
      <c r="H12" s="96"/>
      <c r="I12" s="161"/>
      <c r="J12" s="106"/>
      <c r="K12" s="106"/>
      <c r="L12" s="106"/>
      <c r="M12" s="106"/>
      <c r="N12" s="106"/>
      <c r="O12" s="106"/>
    </row>
    <row r="13" spans="1:15" x14ac:dyDescent="0.2">
      <c r="A13" s="55" t="s">
        <v>231</v>
      </c>
      <c r="B13" s="125">
        <f>B14+B15</f>
        <v>840.32</v>
      </c>
      <c r="C13" s="125"/>
      <c r="D13" s="125"/>
      <c r="E13" s="125">
        <f t="shared" ref="E13" si="2">E14+E15</f>
        <v>0</v>
      </c>
      <c r="F13" s="131">
        <f t="shared" si="0"/>
        <v>0</v>
      </c>
      <c r="G13" s="131" t="str">
        <f t="shared" si="1"/>
        <v>-</v>
      </c>
      <c r="H13" s="96"/>
    </row>
    <row r="14" spans="1:15" x14ac:dyDescent="0.2">
      <c r="A14" s="56" t="s">
        <v>232</v>
      </c>
      <c r="B14" s="23">
        <v>840.32</v>
      </c>
      <c r="C14" s="126"/>
      <c r="D14" s="126"/>
      <c r="E14" s="23">
        <v>0</v>
      </c>
      <c r="F14" s="132">
        <f t="shared" si="0"/>
        <v>0</v>
      </c>
      <c r="G14" s="131" t="str">
        <f t="shared" si="1"/>
        <v>-</v>
      </c>
      <c r="H14" s="96"/>
    </row>
    <row r="15" spans="1:15" x14ac:dyDescent="0.2">
      <c r="A15" s="56" t="s">
        <v>233</v>
      </c>
      <c r="B15" s="23">
        <v>0</v>
      </c>
      <c r="C15" s="126"/>
      <c r="D15" s="126"/>
      <c r="E15" s="23">
        <v>0</v>
      </c>
      <c r="F15" s="132" t="str">
        <f t="shared" si="0"/>
        <v>-</v>
      </c>
      <c r="G15" s="131" t="str">
        <f t="shared" si="1"/>
        <v>-</v>
      </c>
      <c r="H15" s="96"/>
    </row>
    <row r="16" spans="1:15" x14ac:dyDescent="0.2">
      <c r="A16" s="55" t="s">
        <v>234</v>
      </c>
      <c r="B16" s="125">
        <f>B17+B18</f>
        <v>57137.22</v>
      </c>
      <c r="C16" s="125"/>
      <c r="D16" s="125"/>
      <c r="E16" s="125">
        <f t="shared" ref="E16" si="3">E17+E18</f>
        <v>58536.5</v>
      </c>
      <c r="F16" s="131">
        <f t="shared" si="0"/>
        <v>102.44898159203406</v>
      </c>
      <c r="G16" s="131" t="str">
        <f t="shared" si="1"/>
        <v>-</v>
      </c>
      <c r="H16" s="96"/>
    </row>
    <row r="17" spans="1:8" x14ac:dyDescent="0.2">
      <c r="A17" s="56" t="s">
        <v>235</v>
      </c>
      <c r="B17" s="126">
        <v>57137.22</v>
      </c>
      <c r="C17" s="126"/>
      <c r="D17" s="126"/>
      <c r="E17" s="126">
        <v>26746.5</v>
      </c>
      <c r="F17" s="132">
        <f t="shared" si="0"/>
        <v>46.810992904450025</v>
      </c>
      <c r="G17" s="131" t="str">
        <f t="shared" si="1"/>
        <v>-</v>
      </c>
      <c r="H17" s="96"/>
    </row>
    <row r="18" spans="1:8" x14ac:dyDescent="0.2">
      <c r="A18" s="56" t="s">
        <v>236</v>
      </c>
      <c r="B18" s="23">
        <v>0</v>
      </c>
      <c r="C18" s="126"/>
      <c r="D18" s="126"/>
      <c r="E18" s="23">
        <v>31790</v>
      </c>
      <c r="F18" s="132" t="str">
        <f t="shared" si="0"/>
        <v>-</v>
      </c>
      <c r="G18" s="131" t="str">
        <f t="shared" si="1"/>
        <v>-</v>
      </c>
      <c r="H18" s="96"/>
    </row>
    <row r="19" spans="1:8" x14ac:dyDescent="0.2">
      <c r="A19" s="55" t="s">
        <v>3</v>
      </c>
      <c r="B19" s="125">
        <f>B20+B21</f>
        <v>188346.33000000002</v>
      </c>
      <c r="C19" s="125"/>
      <c r="D19" s="125"/>
      <c r="E19" s="125">
        <f t="shared" ref="E19" si="4">E20+E21</f>
        <v>54956.959999999999</v>
      </c>
      <c r="F19" s="131">
        <f t="shared" si="0"/>
        <v>29.178673138998779</v>
      </c>
      <c r="G19" s="131" t="str">
        <f t="shared" si="1"/>
        <v>-</v>
      </c>
      <c r="H19" s="96"/>
    </row>
    <row r="20" spans="1:8" x14ac:dyDescent="0.2">
      <c r="A20" s="56" t="s">
        <v>4</v>
      </c>
      <c r="B20" s="126">
        <v>133583.01</v>
      </c>
      <c r="C20" s="126"/>
      <c r="D20" s="126"/>
      <c r="E20" s="126">
        <v>54956.959999999999</v>
      </c>
      <c r="F20" s="132">
        <f t="shared" si="0"/>
        <v>41.140680989296463</v>
      </c>
      <c r="G20" s="131" t="str">
        <f t="shared" si="1"/>
        <v>-</v>
      </c>
      <c r="H20" s="96"/>
    </row>
    <row r="21" spans="1:8" x14ac:dyDescent="0.2">
      <c r="A21" s="56" t="s">
        <v>147</v>
      </c>
      <c r="B21" s="23">
        <v>54763.32</v>
      </c>
      <c r="C21" s="126"/>
      <c r="D21" s="126"/>
      <c r="E21" s="23">
        <v>0</v>
      </c>
      <c r="F21" s="132">
        <f t="shared" si="0"/>
        <v>0</v>
      </c>
      <c r="G21" s="131" t="str">
        <f t="shared" si="1"/>
        <v>-</v>
      </c>
      <c r="H21" s="96"/>
    </row>
    <row r="22" spans="1:8" ht="7.5" customHeight="1" x14ac:dyDescent="0.2">
      <c r="A22" s="56"/>
      <c r="B22" s="126"/>
      <c r="C22" s="126"/>
      <c r="D22" s="126"/>
      <c r="E22" s="126"/>
      <c r="F22" s="132"/>
      <c r="G22" s="131"/>
      <c r="H22" s="96"/>
    </row>
    <row r="23" spans="1:8" x14ac:dyDescent="0.2">
      <c r="A23" s="58" t="s">
        <v>5</v>
      </c>
      <c r="B23" s="125">
        <f>B24</f>
        <v>782.01</v>
      </c>
      <c r="C23" s="125">
        <v>2084</v>
      </c>
      <c r="D23" s="125">
        <v>2084</v>
      </c>
      <c r="E23" s="125">
        <f t="shared" ref="E23" si="5">E24</f>
        <v>1794.91</v>
      </c>
      <c r="F23" s="131">
        <f t="shared" si="0"/>
        <v>229.52519788749504</v>
      </c>
      <c r="G23" s="131">
        <f t="shared" si="1"/>
        <v>86.128119001919387</v>
      </c>
      <c r="H23" s="96"/>
    </row>
    <row r="24" spans="1:8" x14ac:dyDescent="0.2">
      <c r="A24" s="55" t="s">
        <v>6</v>
      </c>
      <c r="B24" s="125">
        <f>SUM(B25:B28)</f>
        <v>782.01</v>
      </c>
      <c r="C24" s="125"/>
      <c r="D24" s="125"/>
      <c r="E24" s="125">
        <f t="shared" ref="E24" si="6">SUM(E25:E28)</f>
        <v>1794.91</v>
      </c>
      <c r="F24" s="131">
        <f t="shared" si="0"/>
        <v>229.52519788749504</v>
      </c>
      <c r="G24" s="131" t="str">
        <f t="shared" si="1"/>
        <v>-</v>
      </c>
      <c r="H24" s="96"/>
    </row>
    <row r="25" spans="1:8" x14ac:dyDescent="0.2">
      <c r="A25" s="56" t="s">
        <v>7</v>
      </c>
      <c r="B25" s="126">
        <v>748.3</v>
      </c>
      <c r="C25" s="126"/>
      <c r="D25" s="126"/>
      <c r="E25" s="126">
        <v>1762.13</v>
      </c>
      <c r="F25" s="132">
        <f t="shared" si="0"/>
        <v>235.48443137778969</v>
      </c>
      <c r="G25" s="131" t="str">
        <f t="shared" si="1"/>
        <v>-</v>
      </c>
      <c r="H25" s="96"/>
    </row>
    <row r="26" spans="1:8" x14ac:dyDescent="0.2">
      <c r="A26" s="56" t="s">
        <v>8</v>
      </c>
      <c r="B26" s="23">
        <v>33.71</v>
      </c>
      <c r="C26" s="126"/>
      <c r="D26" s="126"/>
      <c r="E26" s="23">
        <v>32.78</v>
      </c>
      <c r="F26" s="132">
        <f t="shared" si="0"/>
        <v>97.241174725600715</v>
      </c>
      <c r="G26" s="131" t="str">
        <f t="shared" si="1"/>
        <v>-</v>
      </c>
      <c r="H26" s="96"/>
    </row>
    <row r="27" spans="1:8" x14ac:dyDescent="0.2">
      <c r="A27" s="56" t="s">
        <v>237</v>
      </c>
      <c r="B27" s="23">
        <v>0</v>
      </c>
      <c r="C27" s="126"/>
      <c r="D27" s="126"/>
      <c r="E27" s="23">
        <v>0</v>
      </c>
      <c r="F27" s="132" t="str">
        <f t="shared" si="0"/>
        <v>-</v>
      </c>
      <c r="G27" s="131" t="str">
        <f t="shared" si="1"/>
        <v>-</v>
      </c>
      <c r="H27" s="96"/>
    </row>
    <row r="28" spans="1:8" x14ac:dyDescent="0.2">
      <c r="A28" s="56" t="s">
        <v>202</v>
      </c>
      <c r="B28" s="23">
        <v>0</v>
      </c>
      <c r="C28" s="126"/>
      <c r="D28" s="126"/>
      <c r="E28" s="23">
        <v>0</v>
      </c>
      <c r="F28" s="132" t="str">
        <f t="shared" si="0"/>
        <v>-</v>
      </c>
      <c r="G28" s="131" t="str">
        <f t="shared" si="1"/>
        <v>-</v>
      </c>
      <c r="H28" s="96"/>
    </row>
    <row r="29" spans="1:8" ht="7.5" customHeight="1" x14ac:dyDescent="0.2">
      <c r="A29" s="56"/>
      <c r="B29" s="126"/>
      <c r="C29" s="126"/>
      <c r="D29" s="126"/>
      <c r="E29" s="126"/>
      <c r="F29" s="132"/>
      <c r="G29" s="131"/>
      <c r="H29" s="96"/>
    </row>
    <row r="30" spans="1:8" x14ac:dyDescent="0.2">
      <c r="A30" s="58" t="s">
        <v>9</v>
      </c>
      <c r="B30" s="125">
        <f>B31</f>
        <v>80023.13</v>
      </c>
      <c r="C30" s="125">
        <v>160594</v>
      </c>
      <c r="D30" s="125">
        <v>160594</v>
      </c>
      <c r="E30" s="125">
        <f t="shared" ref="E30:E31" si="7">E31</f>
        <v>104240.49</v>
      </c>
      <c r="F30" s="131">
        <f t="shared" si="0"/>
        <v>130.26295022451632</v>
      </c>
      <c r="G30" s="131">
        <f t="shared" si="1"/>
        <v>64.909330361034662</v>
      </c>
      <c r="H30" s="96"/>
    </row>
    <row r="31" spans="1:8" x14ac:dyDescent="0.2">
      <c r="A31" s="55" t="s">
        <v>10</v>
      </c>
      <c r="B31" s="125">
        <f>B32</f>
        <v>80023.13</v>
      </c>
      <c r="C31" s="125"/>
      <c r="D31" s="125"/>
      <c r="E31" s="125">
        <f t="shared" si="7"/>
        <v>104240.49</v>
      </c>
      <c r="F31" s="131">
        <f t="shared" si="0"/>
        <v>130.26295022451632</v>
      </c>
      <c r="G31" s="131" t="str">
        <f t="shared" si="1"/>
        <v>-</v>
      </c>
      <c r="H31" s="96"/>
    </row>
    <row r="32" spans="1:8" x14ac:dyDescent="0.2">
      <c r="A32" s="56" t="s">
        <v>11</v>
      </c>
      <c r="B32" s="126">
        <v>80023.13</v>
      </c>
      <c r="C32" s="126"/>
      <c r="D32" s="126"/>
      <c r="E32" s="126">
        <v>104240.49</v>
      </c>
      <c r="F32" s="132">
        <f t="shared" si="0"/>
        <v>130.26295022451632</v>
      </c>
      <c r="G32" s="131" t="str">
        <f t="shared" si="1"/>
        <v>-</v>
      </c>
      <c r="H32" s="96"/>
    </row>
    <row r="33" spans="1:8" ht="7.5" customHeight="1" x14ac:dyDescent="0.2">
      <c r="A33" s="56"/>
      <c r="B33" s="126"/>
      <c r="C33" s="126"/>
      <c r="D33" s="126"/>
      <c r="E33" s="126"/>
      <c r="F33" s="132"/>
      <c r="G33" s="131"/>
      <c r="H33" s="96"/>
    </row>
    <row r="34" spans="1:8" ht="25.5" x14ac:dyDescent="0.2">
      <c r="A34" s="58" t="s">
        <v>208</v>
      </c>
      <c r="B34" s="125">
        <f>B35+B38</f>
        <v>360120.93</v>
      </c>
      <c r="C34" s="125">
        <v>870423</v>
      </c>
      <c r="D34" s="125">
        <v>870423</v>
      </c>
      <c r="E34" s="125">
        <f t="shared" ref="E34" si="8">E35+E38</f>
        <v>392510.78</v>
      </c>
      <c r="F34" s="131">
        <f t="shared" si="0"/>
        <v>108.99415926755493</v>
      </c>
      <c r="G34" s="131">
        <f t="shared" si="1"/>
        <v>45.094256470704472</v>
      </c>
      <c r="H34" s="96"/>
    </row>
    <row r="35" spans="1:8" x14ac:dyDescent="0.2">
      <c r="A35" s="55" t="s">
        <v>12</v>
      </c>
      <c r="B35" s="125">
        <f>B36+B37</f>
        <v>358793.83</v>
      </c>
      <c r="C35" s="125"/>
      <c r="D35" s="125"/>
      <c r="E35" s="125">
        <f t="shared" ref="E35" si="9">E36+E37</f>
        <v>391260.78</v>
      </c>
      <c r="F35" s="131">
        <f t="shared" si="0"/>
        <v>109.04891536178312</v>
      </c>
      <c r="G35" s="131" t="str">
        <f t="shared" si="1"/>
        <v>-</v>
      </c>
      <c r="H35" s="96"/>
    </row>
    <row r="36" spans="1:8" x14ac:dyDescent="0.2">
      <c r="A36" s="56" t="s">
        <v>238</v>
      </c>
      <c r="B36" s="23">
        <v>0</v>
      </c>
      <c r="C36" s="125"/>
      <c r="D36" s="125"/>
      <c r="E36" s="23">
        <v>0</v>
      </c>
      <c r="F36" s="131" t="str">
        <f t="shared" si="0"/>
        <v>-</v>
      </c>
      <c r="G36" s="131" t="str">
        <f t="shared" si="1"/>
        <v>-</v>
      </c>
      <c r="H36" s="96"/>
    </row>
    <row r="37" spans="1:8" x14ac:dyDescent="0.2">
      <c r="A37" s="56" t="s">
        <v>13</v>
      </c>
      <c r="B37" s="23">
        <v>358793.83</v>
      </c>
      <c r="C37" s="126"/>
      <c r="D37" s="126"/>
      <c r="E37" s="126">
        <v>391260.78</v>
      </c>
      <c r="F37" s="132">
        <f t="shared" si="0"/>
        <v>109.04891536178312</v>
      </c>
      <c r="G37" s="131" t="str">
        <f t="shared" si="1"/>
        <v>-</v>
      </c>
      <c r="H37" s="96"/>
    </row>
    <row r="38" spans="1:8" ht="25.5" x14ac:dyDescent="0.2">
      <c r="A38" s="55" t="s">
        <v>209</v>
      </c>
      <c r="B38" s="125">
        <f>B39+B40</f>
        <v>1327.1</v>
      </c>
      <c r="C38" s="125"/>
      <c r="D38" s="125"/>
      <c r="E38" s="125">
        <f t="shared" ref="E38" si="10">E39+E40</f>
        <v>1250</v>
      </c>
      <c r="F38" s="131">
        <f t="shared" si="0"/>
        <v>94.190339838746141</v>
      </c>
      <c r="G38" s="131" t="str">
        <f t="shared" si="1"/>
        <v>-</v>
      </c>
      <c r="H38" s="96"/>
    </row>
    <row r="39" spans="1:8" x14ac:dyDescent="0.2">
      <c r="A39" s="56" t="s">
        <v>197</v>
      </c>
      <c r="B39" s="126">
        <v>1327.1</v>
      </c>
      <c r="C39" s="126"/>
      <c r="D39" s="126"/>
      <c r="E39" s="23">
        <v>1250</v>
      </c>
      <c r="F39" s="132">
        <f t="shared" si="0"/>
        <v>94.190339838746141</v>
      </c>
      <c r="G39" s="131" t="str">
        <f t="shared" si="1"/>
        <v>-</v>
      </c>
      <c r="H39" s="96"/>
    </row>
    <row r="40" spans="1:8" x14ac:dyDescent="0.2">
      <c r="A40" s="56" t="s">
        <v>210</v>
      </c>
      <c r="B40" s="23">
        <v>0</v>
      </c>
      <c r="C40" s="126"/>
      <c r="D40" s="126"/>
      <c r="E40" s="23">
        <v>0</v>
      </c>
      <c r="F40" s="132" t="str">
        <f t="shared" si="0"/>
        <v>-</v>
      </c>
      <c r="G40" s="131" t="str">
        <f t="shared" si="1"/>
        <v>-</v>
      </c>
      <c r="H40" s="96"/>
    </row>
    <row r="41" spans="1:8" x14ac:dyDescent="0.2">
      <c r="A41" s="56"/>
      <c r="B41" s="126"/>
      <c r="C41" s="126"/>
      <c r="D41" s="126"/>
      <c r="E41" s="126"/>
      <c r="F41" s="132"/>
      <c r="G41" s="131"/>
      <c r="H41" s="96"/>
    </row>
    <row r="42" spans="1:8" x14ac:dyDescent="0.2">
      <c r="A42" s="58" t="s">
        <v>239</v>
      </c>
      <c r="B42" s="127">
        <f>B43+B48</f>
        <v>2132296.1599999997</v>
      </c>
      <c r="C42" s="125">
        <v>4877242</v>
      </c>
      <c r="D42" s="125">
        <v>4877242</v>
      </c>
      <c r="E42" s="127">
        <f t="shared" ref="E42" si="11">E43+E48</f>
        <v>2526443.37</v>
      </c>
      <c r="F42" s="131">
        <f t="shared" si="0"/>
        <v>118.48463723725884</v>
      </c>
      <c r="G42" s="131">
        <f t="shared" si="1"/>
        <v>51.800656395561262</v>
      </c>
      <c r="H42" s="96"/>
    </row>
    <row r="43" spans="1:8" x14ac:dyDescent="0.2">
      <c r="A43" s="55" t="s">
        <v>262</v>
      </c>
      <c r="B43" s="125">
        <f>B44+B45+B46</f>
        <v>24165.86</v>
      </c>
      <c r="C43" s="125"/>
      <c r="D43" s="125"/>
      <c r="E43" s="125">
        <f t="shared" ref="E43" si="12">E44+E45+E46</f>
        <v>115019.71</v>
      </c>
      <c r="F43" s="131">
        <f t="shared" si="0"/>
        <v>475.95951478656258</v>
      </c>
      <c r="G43" s="131" t="str">
        <f t="shared" si="1"/>
        <v>-</v>
      </c>
      <c r="H43" s="96"/>
    </row>
    <row r="44" spans="1:8" x14ac:dyDescent="0.2">
      <c r="A44" s="56" t="s">
        <v>263</v>
      </c>
      <c r="B44" s="126">
        <v>13718.5</v>
      </c>
      <c r="C44" s="125"/>
      <c r="D44" s="125"/>
      <c r="E44" s="126">
        <v>5940.5</v>
      </c>
      <c r="F44" s="132">
        <f t="shared" si="0"/>
        <v>43.302839231694428</v>
      </c>
      <c r="G44" s="131" t="str">
        <f t="shared" si="1"/>
        <v>-</v>
      </c>
      <c r="H44" s="96"/>
    </row>
    <row r="45" spans="1:8" x14ac:dyDescent="0.2">
      <c r="A45" s="56" t="s">
        <v>264</v>
      </c>
      <c r="B45" s="23">
        <v>10447.36</v>
      </c>
      <c r="C45" s="125"/>
      <c r="D45" s="125"/>
      <c r="E45" s="23">
        <v>109079.21</v>
      </c>
      <c r="F45" s="132">
        <f t="shared" si="0"/>
        <v>1044.0839599669198</v>
      </c>
      <c r="G45" s="131" t="str">
        <f t="shared" si="1"/>
        <v>-</v>
      </c>
      <c r="H45" s="96"/>
    </row>
    <row r="46" spans="1:8" x14ac:dyDescent="0.2">
      <c r="A46" s="56" t="s">
        <v>265</v>
      </c>
      <c r="B46" s="23">
        <v>0</v>
      </c>
      <c r="C46" s="125"/>
      <c r="D46" s="125"/>
      <c r="E46" s="23">
        <v>0</v>
      </c>
      <c r="F46" s="132" t="str">
        <f t="shared" si="0"/>
        <v>-</v>
      </c>
      <c r="G46" s="131" t="str">
        <f t="shared" si="1"/>
        <v>-</v>
      </c>
      <c r="H46" s="96"/>
    </row>
    <row r="47" spans="1:8" x14ac:dyDescent="0.2">
      <c r="A47" s="56"/>
      <c r="B47" s="125"/>
      <c r="C47" s="125"/>
      <c r="D47" s="125"/>
      <c r="E47" s="125"/>
      <c r="F47" s="132"/>
      <c r="G47" s="131"/>
      <c r="H47" s="96"/>
    </row>
    <row r="48" spans="1:8" x14ac:dyDescent="0.2">
      <c r="A48" s="55" t="s">
        <v>240</v>
      </c>
      <c r="B48" s="125">
        <f>B49</f>
        <v>2108130.2999999998</v>
      </c>
      <c r="C48" s="125"/>
      <c r="D48" s="125"/>
      <c r="E48" s="125">
        <f t="shared" ref="E48" si="13">E49</f>
        <v>2411423.66</v>
      </c>
      <c r="F48" s="132">
        <f t="shared" si="0"/>
        <v>114.38684126877739</v>
      </c>
      <c r="G48" s="131" t="str">
        <f t="shared" si="1"/>
        <v>-</v>
      </c>
      <c r="H48" s="96"/>
    </row>
    <row r="49" spans="1:8" x14ac:dyDescent="0.2">
      <c r="A49" s="56" t="s">
        <v>241</v>
      </c>
      <c r="B49" s="23">
        <v>2108130.2999999998</v>
      </c>
      <c r="C49" s="126"/>
      <c r="D49" s="126"/>
      <c r="E49" s="23">
        <v>2411423.66</v>
      </c>
      <c r="F49" s="132">
        <f t="shared" si="0"/>
        <v>114.38684126877739</v>
      </c>
      <c r="G49" s="131" t="str">
        <f t="shared" si="1"/>
        <v>-</v>
      </c>
      <c r="H49" s="96"/>
    </row>
    <row r="50" spans="1:8" x14ac:dyDescent="0.2">
      <c r="A50" s="56"/>
      <c r="B50" s="126"/>
      <c r="C50" s="126"/>
      <c r="D50" s="126"/>
      <c r="E50" s="126"/>
      <c r="F50" s="132"/>
      <c r="G50" s="131"/>
      <c r="H50" s="96"/>
    </row>
    <row r="51" spans="1:8" x14ac:dyDescent="0.2">
      <c r="A51" s="58" t="s">
        <v>211</v>
      </c>
      <c r="B51" s="125">
        <f>B52</f>
        <v>57.01</v>
      </c>
      <c r="C51" s="121">
        <v>5309</v>
      </c>
      <c r="D51" s="121">
        <v>5309</v>
      </c>
      <c r="E51" s="125">
        <f t="shared" ref="E51:E52" si="14">E52</f>
        <v>1623.15</v>
      </c>
      <c r="F51" s="131">
        <f t="shared" si="0"/>
        <v>2847.1320820908618</v>
      </c>
      <c r="G51" s="131">
        <f t="shared" si="1"/>
        <v>30.573554341683934</v>
      </c>
      <c r="H51" s="96"/>
    </row>
    <row r="52" spans="1:8" x14ac:dyDescent="0.2">
      <c r="A52" s="55" t="s">
        <v>242</v>
      </c>
      <c r="B52" s="125">
        <f>B53</f>
        <v>57.01</v>
      </c>
      <c r="C52" s="125"/>
      <c r="D52" s="125"/>
      <c r="E52" s="125">
        <f t="shared" si="14"/>
        <v>1623.15</v>
      </c>
      <c r="F52" s="131">
        <f t="shared" si="0"/>
        <v>2847.1320820908618</v>
      </c>
      <c r="G52" s="131" t="str">
        <f t="shared" si="1"/>
        <v>-</v>
      </c>
      <c r="H52" s="96"/>
    </row>
    <row r="53" spans="1:8" x14ac:dyDescent="0.2">
      <c r="A53" s="56" t="s">
        <v>243</v>
      </c>
      <c r="B53" s="23">
        <v>57.01</v>
      </c>
      <c r="C53" s="126"/>
      <c r="D53" s="126"/>
      <c r="E53" s="23">
        <v>1623.15</v>
      </c>
      <c r="F53" s="132">
        <f t="shared" si="0"/>
        <v>2847.1320820908618</v>
      </c>
      <c r="G53" s="131" t="str">
        <f t="shared" si="1"/>
        <v>-</v>
      </c>
      <c r="H53" s="96"/>
    </row>
    <row r="54" spans="1:8" x14ac:dyDescent="0.2">
      <c r="A54" s="56"/>
      <c r="B54" s="126"/>
      <c r="C54" s="126"/>
      <c r="D54" s="126"/>
      <c r="E54" s="126"/>
      <c r="F54" s="132"/>
      <c r="G54" s="131"/>
      <c r="H54" s="96"/>
    </row>
    <row r="55" spans="1:8" x14ac:dyDescent="0.2">
      <c r="A55" s="56"/>
      <c r="B55" s="126"/>
      <c r="C55" s="126"/>
      <c r="D55" s="126"/>
      <c r="E55" s="126"/>
      <c r="F55" s="132"/>
      <c r="G55" s="131"/>
      <c r="H55" s="96"/>
    </row>
    <row r="56" spans="1:8" x14ac:dyDescent="0.2">
      <c r="A56" s="56"/>
      <c r="B56" s="126"/>
      <c r="C56" s="126"/>
      <c r="D56" s="126"/>
      <c r="E56" s="126"/>
      <c r="F56" s="132"/>
      <c r="G56" s="131"/>
      <c r="H56" s="96"/>
    </row>
    <row r="57" spans="1:8" x14ac:dyDescent="0.2">
      <c r="A57" s="7" t="s">
        <v>14</v>
      </c>
      <c r="B57" s="124">
        <f>B58</f>
        <v>2245.08</v>
      </c>
      <c r="C57" s="124">
        <f t="shared" ref="C57:E59" si="15">C58</f>
        <v>1593</v>
      </c>
      <c r="D57" s="124">
        <f t="shared" si="15"/>
        <v>1593</v>
      </c>
      <c r="E57" s="124">
        <f t="shared" si="15"/>
        <v>1175.7</v>
      </c>
      <c r="F57" s="130">
        <f t="shared" si="0"/>
        <v>52.367844352985195</v>
      </c>
      <c r="G57" s="130">
        <f t="shared" si="1"/>
        <v>73.804143126177024</v>
      </c>
      <c r="H57" s="96"/>
    </row>
    <row r="58" spans="1:8" x14ac:dyDescent="0.2">
      <c r="A58" s="58" t="s">
        <v>203</v>
      </c>
      <c r="B58" s="125">
        <f>B59+B61+B65</f>
        <v>2245.08</v>
      </c>
      <c r="C58" s="125">
        <v>1593</v>
      </c>
      <c r="D58" s="125">
        <v>1593</v>
      </c>
      <c r="E58" s="125">
        <f>E59+E61+E65</f>
        <v>1175.7</v>
      </c>
      <c r="F58" s="131">
        <f t="shared" si="0"/>
        <v>52.367844352985195</v>
      </c>
      <c r="G58" s="131">
        <f t="shared" si="1"/>
        <v>73.804143126177024</v>
      </c>
      <c r="H58" s="96"/>
    </row>
    <row r="59" spans="1:8" x14ac:dyDescent="0.2">
      <c r="A59" s="55" t="s">
        <v>244</v>
      </c>
      <c r="B59" s="125">
        <f>B60</f>
        <v>1156.6199999999999</v>
      </c>
      <c r="C59" s="125"/>
      <c r="D59" s="125"/>
      <c r="E59" s="125">
        <f t="shared" si="15"/>
        <v>1175.7</v>
      </c>
      <c r="F59" s="131">
        <f t="shared" si="0"/>
        <v>101.64963427919282</v>
      </c>
      <c r="G59" s="131" t="str">
        <f t="shared" si="1"/>
        <v>-</v>
      </c>
      <c r="H59" s="96"/>
    </row>
    <row r="60" spans="1:8" x14ac:dyDescent="0.2">
      <c r="A60" s="56" t="s">
        <v>245</v>
      </c>
      <c r="B60" s="23">
        <v>1156.6199999999999</v>
      </c>
      <c r="C60" s="125"/>
      <c r="D60" s="125"/>
      <c r="E60" s="23">
        <v>1175.7</v>
      </c>
      <c r="F60" s="131">
        <f t="shared" si="0"/>
        <v>101.64963427919282</v>
      </c>
      <c r="G60" s="131" t="str">
        <f t="shared" si="1"/>
        <v>-</v>
      </c>
      <c r="H60" s="96"/>
    </row>
    <row r="61" spans="1:8" x14ac:dyDescent="0.2">
      <c r="A61" s="55" t="s">
        <v>204</v>
      </c>
      <c r="B61" s="125">
        <f>SUM(B62:B64)</f>
        <v>0</v>
      </c>
      <c r="C61" s="125"/>
      <c r="D61" s="125"/>
      <c r="E61" s="125">
        <f t="shared" ref="E61" si="16">SUM(E62:E64)</f>
        <v>0</v>
      </c>
      <c r="F61" s="131" t="str">
        <f t="shared" si="0"/>
        <v>-</v>
      </c>
      <c r="G61" s="131" t="str">
        <f t="shared" si="1"/>
        <v>-</v>
      </c>
      <c r="H61" s="96"/>
    </row>
    <row r="62" spans="1:8" x14ac:dyDescent="0.2">
      <c r="A62" s="56" t="s">
        <v>205</v>
      </c>
      <c r="B62" s="23">
        <v>0</v>
      </c>
      <c r="C62" s="126"/>
      <c r="D62" s="126"/>
      <c r="E62" s="23">
        <v>0</v>
      </c>
      <c r="F62" s="132" t="str">
        <f t="shared" si="0"/>
        <v>-</v>
      </c>
      <c r="G62" s="131" t="str">
        <f t="shared" si="1"/>
        <v>-</v>
      </c>
      <c r="H62" s="96"/>
    </row>
    <row r="63" spans="1:8" x14ac:dyDescent="0.2">
      <c r="A63" s="56" t="s">
        <v>206</v>
      </c>
      <c r="B63" s="23">
        <v>0</v>
      </c>
      <c r="C63" s="126"/>
      <c r="D63" s="126"/>
      <c r="E63" s="23">
        <v>0</v>
      </c>
      <c r="F63" s="132" t="str">
        <f t="shared" si="0"/>
        <v>-</v>
      </c>
      <c r="G63" s="131" t="str">
        <f t="shared" si="1"/>
        <v>-</v>
      </c>
      <c r="H63" s="96"/>
    </row>
    <row r="64" spans="1:8" x14ac:dyDescent="0.2">
      <c r="A64" s="56" t="s">
        <v>246</v>
      </c>
      <c r="B64" s="23">
        <v>0</v>
      </c>
      <c r="C64" s="126"/>
      <c r="D64" s="126"/>
      <c r="E64" s="23">
        <v>0</v>
      </c>
      <c r="F64" s="132" t="str">
        <f t="shared" ref="F64:F69" si="17">IFERROR(E64/B64*100,"-")</f>
        <v>-</v>
      </c>
      <c r="G64" s="131" t="str">
        <f t="shared" ref="G64:G69" si="18">IFERROR(E64/D64*100,"-")</f>
        <v>-</v>
      </c>
      <c r="H64" s="96"/>
    </row>
    <row r="65" spans="1:8" x14ac:dyDescent="0.2">
      <c r="A65" s="55" t="s">
        <v>267</v>
      </c>
      <c r="B65" s="125">
        <f>B66</f>
        <v>1088.46</v>
      </c>
      <c r="C65" s="125"/>
      <c r="D65" s="125"/>
      <c r="E65" s="125">
        <f t="shared" ref="E65" si="19">E66</f>
        <v>0</v>
      </c>
      <c r="F65" s="132">
        <f t="shared" si="17"/>
        <v>0</v>
      </c>
      <c r="G65" s="131" t="str">
        <f t="shared" si="18"/>
        <v>-</v>
      </c>
      <c r="H65" s="96"/>
    </row>
    <row r="66" spans="1:8" x14ac:dyDescent="0.2">
      <c r="A66" s="56" t="s">
        <v>268</v>
      </c>
      <c r="B66" s="23">
        <v>1088.46</v>
      </c>
      <c r="C66" s="126"/>
      <c r="D66" s="126"/>
      <c r="E66" s="23">
        <v>0</v>
      </c>
      <c r="F66" s="132">
        <f t="shared" si="17"/>
        <v>0</v>
      </c>
      <c r="G66" s="131" t="str">
        <f t="shared" si="18"/>
        <v>-</v>
      </c>
      <c r="H66" s="96"/>
    </row>
    <row r="67" spans="1:8" x14ac:dyDescent="0.2">
      <c r="A67" s="56"/>
      <c r="B67" s="126"/>
      <c r="C67" s="126"/>
      <c r="D67" s="126"/>
      <c r="E67" s="126"/>
      <c r="F67" s="132"/>
      <c r="G67" s="131"/>
      <c r="H67" s="96"/>
    </row>
    <row r="68" spans="1:8" x14ac:dyDescent="0.2">
      <c r="A68" s="56"/>
      <c r="B68" s="126"/>
      <c r="C68" s="126"/>
      <c r="D68" s="126"/>
      <c r="E68" s="126"/>
      <c r="F68" s="132"/>
      <c r="G68" s="132"/>
      <c r="H68" s="96"/>
    </row>
    <row r="69" spans="1:8" x14ac:dyDescent="0.2">
      <c r="A69" s="64" t="s">
        <v>15</v>
      </c>
      <c r="B69" s="128">
        <f>B11+B57</f>
        <v>2821848.1899999995</v>
      </c>
      <c r="C69" s="128">
        <f>C11+C57</f>
        <v>6211159</v>
      </c>
      <c r="D69" s="128">
        <f>D11+D57</f>
        <v>6211159</v>
      </c>
      <c r="E69" s="128">
        <f>E11+E57</f>
        <v>3141281.8600000003</v>
      </c>
      <c r="F69" s="116">
        <f t="shared" si="17"/>
        <v>111.32001612035695</v>
      </c>
      <c r="G69" s="116">
        <f t="shared" si="18"/>
        <v>50.574809950928646</v>
      </c>
      <c r="H69" s="96"/>
    </row>
    <row r="70" spans="1:8" x14ac:dyDescent="0.2">
      <c r="A70" s="58"/>
      <c r="B70" s="129"/>
      <c r="C70" s="129"/>
      <c r="D70" s="129"/>
      <c r="E70" s="129"/>
      <c r="F70" s="133"/>
      <c r="G70" s="134"/>
      <c r="H70" s="96"/>
    </row>
    <row r="71" spans="1:8" x14ac:dyDescent="0.2">
      <c r="A71" s="58"/>
      <c r="B71" s="129"/>
      <c r="C71" s="129"/>
      <c r="D71" s="129"/>
      <c r="E71" s="129"/>
      <c r="F71" s="133"/>
      <c r="G71" s="134"/>
      <c r="H71" s="96"/>
    </row>
    <row r="72" spans="1:8" x14ac:dyDescent="0.2">
      <c r="A72" s="58"/>
      <c r="B72" s="129"/>
      <c r="C72" s="129"/>
      <c r="D72" s="129"/>
      <c r="E72" s="129"/>
      <c r="F72" s="133"/>
      <c r="G72" s="134"/>
      <c r="H72" s="96"/>
    </row>
    <row r="73" spans="1:8" x14ac:dyDescent="0.2">
      <c r="A73" s="7" t="s">
        <v>16</v>
      </c>
      <c r="B73" s="124">
        <f>B74+B87+B121+B131+B136</f>
        <v>2687188.75</v>
      </c>
      <c r="C73" s="124">
        <f>C74+C87+C121+C131+C136</f>
        <v>5931843</v>
      </c>
      <c r="D73" s="124">
        <f>D74+D87+D121+D131+D136</f>
        <v>5931843</v>
      </c>
      <c r="E73" s="124">
        <f>E74+E87+E131+E136+E121</f>
        <v>2971708.19</v>
      </c>
      <c r="F73" s="130">
        <f t="shared" ref="F73:F132" si="20">IFERROR(E73/B73*100,"-")</f>
        <v>110.58799609815276</v>
      </c>
      <c r="G73" s="130">
        <f t="shared" ref="G73:G132" si="21">IFERROR(E73/D73*100,"-")</f>
        <v>50.097552986483286</v>
      </c>
      <c r="H73" s="96"/>
    </row>
    <row r="74" spans="1:8" s="5" customFormat="1" x14ac:dyDescent="0.2">
      <c r="A74" s="58" t="s">
        <v>17</v>
      </c>
      <c r="B74" s="125">
        <f>B75+B80+B82</f>
        <v>1875795.2899999998</v>
      </c>
      <c r="C74" s="125">
        <v>4113079</v>
      </c>
      <c r="D74" s="125">
        <v>4113079</v>
      </c>
      <c r="E74" s="125">
        <f t="shared" ref="E74" si="22">E75+E80+E82</f>
        <v>2174448.16</v>
      </c>
      <c r="F74" s="131">
        <f t="shared" si="20"/>
        <v>115.92139993058626</v>
      </c>
      <c r="G74" s="131">
        <f t="shared" si="21"/>
        <v>52.866676278282043</v>
      </c>
      <c r="H74" s="96"/>
    </row>
    <row r="75" spans="1:8" s="5" customFormat="1" x14ac:dyDescent="0.2">
      <c r="A75" s="55" t="s">
        <v>18</v>
      </c>
      <c r="B75" s="125">
        <f>SUM(B76:B79)</f>
        <v>1640046.4</v>
      </c>
      <c r="C75" s="125"/>
      <c r="D75" s="125"/>
      <c r="E75" s="125">
        <f t="shared" ref="E75" si="23">SUM(E76:E79)</f>
        <v>1906198.73</v>
      </c>
      <c r="F75" s="131">
        <f t="shared" si="20"/>
        <v>116.22834146643658</v>
      </c>
      <c r="G75" s="131" t="str">
        <f t="shared" si="21"/>
        <v>-</v>
      </c>
      <c r="H75" s="96"/>
    </row>
    <row r="76" spans="1:8" s="5" customFormat="1" x14ac:dyDescent="0.2">
      <c r="A76" s="56" t="s">
        <v>19</v>
      </c>
      <c r="B76" s="126">
        <v>1438128.87</v>
      </c>
      <c r="C76" s="126"/>
      <c r="D76" s="126"/>
      <c r="E76" s="126">
        <v>1710969.35</v>
      </c>
      <c r="F76" s="132">
        <f t="shared" si="20"/>
        <v>118.97190757320656</v>
      </c>
      <c r="G76" s="131" t="str">
        <f t="shared" si="21"/>
        <v>-</v>
      </c>
      <c r="H76" s="96"/>
    </row>
    <row r="77" spans="1:8" s="5" customFormat="1" x14ac:dyDescent="0.2">
      <c r="A77" s="56" t="s">
        <v>247</v>
      </c>
      <c r="B77" s="23">
        <v>0</v>
      </c>
      <c r="C77" s="126"/>
      <c r="D77" s="126"/>
      <c r="E77" s="23">
        <v>0</v>
      </c>
      <c r="F77" s="132" t="str">
        <f t="shared" si="20"/>
        <v>-</v>
      </c>
      <c r="G77" s="131" t="str">
        <f t="shared" si="21"/>
        <v>-</v>
      </c>
      <c r="H77" s="96"/>
    </row>
    <row r="78" spans="1:8" x14ac:dyDescent="0.2">
      <c r="A78" s="56" t="s">
        <v>148</v>
      </c>
      <c r="B78" s="126">
        <v>59811.16</v>
      </c>
      <c r="C78" s="126"/>
      <c r="D78" s="126"/>
      <c r="E78" s="126">
        <v>31495.919999999998</v>
      </c>
      <c r="F78" s="132">
        <f t="shared" si="20"/>
        <v>52.658935222122416</v>
      </c>
      <c r="G78" s="131" t="str">
        <f t="shared" si="21"/>
        <v>-</v>
      </c>
      <c r="H78" s="96"/>
    </row>
    <row r="79" spans="1:8" x14ac:dyDescent="0.2">
      <c r="A79" s="56" t="s">
        <v>248</v>
      </c>
      <c r="B79" s="126">
        <v>142106.37</v>
      </c>
      <c r="C79" s="126"/>
      <c r="D79" s="126"/>
      <c r="E79" s="126">
        <v>163733.46</v>
      </c>
      <c r="F79" s="132">
        <f t="shared" si="20"/>
        <v>115.21894479466333</v>
      </c>
      <c r="G79" s="131" t="str">
        <f t="shared" si="21"/>
        <v>-</v>
      </c>
      <c r="H79" s="96"/>
    </row>
    <row r="80" spans="1:8" x14ac:dyDescent="0.2">
      <c r="A80" s="55" t="s">
        <v>20</v>
      </c>
      <c r="B80" s="125">
        <f>B81</f>
        <v>33991.660000000003</v>
      </c>
      <c r="C80" s="125"/>
      <c r="D80" s="125"/>
      <c r="E80" s="125">
        <f t="shared" ref="E80" si="24">E81</f>
        <v>22040.23</v>
      </c>
      <c r="F80" s="131">
        <f t="shared" si="20"/>
        <v>64.840110780114884</v>
      </c>
      <c r="G80" s="131" t="str">
        <f t="shared" si="21"/>
        <v>-</v>
      </c>
      <c r="H80" s="96"/>
    </row>
    <row r="81" spans="1:8" x14ac:dyDescent="0.2">
      <c r="A81" s="56" t="s">
        <v>21</v>
      </c>
      <c r="B81" s="126">
        <v>33991.660000000003</v>
      </c>
      <c r="C81" s="126"/>
      <c r="D81" s="126"/>
      <c r="E81" s="126">
        <v>22040.23</v>
      </c>
      <c r="F81" s="132">
        <f t="shared" si="20"/>
        <v>64.840110780114884</v>
      </c>
      <c r="G81" s="131" t="str">
        <f t="shared" si="21"/>
        <v>-</v>
      </c>
      <c r="H81" s="96"/>
    </row>
    <row r="82" spans="1:8" x14ac:dyDescent="0.2">
      <c r="A82" s="55" t="s">
        <v>22</v>
      </c>
      <c r="B82" s="125">
        <f>SUM(B83:B85)</f>
        <v>201757.23</v>
      </c>
      <c r="C82" s="125"/>
      <c r="D82" s="125"/>
      <c r="E82" s="125">
        <f t="shared" ref="E82" si="25">SUM(E83:E85)</f>
        <v>246209.19999999998</v>
      </c>
      <c r="F82" s="131">
        <f t="shared" si="20"/>
        <v>122.03240498494155</v>
      </c>
      <c r="G82" s="131" t="str">
        <f t="shared" si="21"/>
        <v>-</v>
      </c>
      <c r="H82" s="96"/>
    </row>
    <row r="83" spans="1:8" x14ac:dyDescent="0.2">
      <c r="A83" s="56" t="s">
        <v>149</v>
      </c>
      <c r="B83" s="23">
        <v>0</v>
      </c>
      <c r="C83" s="126"/>
      <c r="D83" s="126"/>
      <c r="E83" s="23">
        <v>60.33</v>
      </c>
      <c r="F83" s="132" t="str">
        <f t="shared" si="20"/>
        <v>-</v>
      </c>
      <c r="G83" s="131" t="str">
        <f t="shared" si="21"/>
        <v>-</v>
      </c>
      <c r="H83" s="96"/>
    </row>
    <row r="84" spans="1:8" x14ac:dyDescent="0.2">
      <c r="A84" s="56" t="s">
        <v>23</v>
      </c>
      <c r="B84" s="126">
        <v>201662.29</v>
      </c>
      <c r="C84" s="126"/>
      <c r="D84" s="126"/>
      <c r="E84" s="126">
        <v>246148.87</v>
      </c>
      <c r="F84" s="132">
        <f t="shared" si="20"/>
        <v>122.05993991241495</v>
      </c>
      <c r="G84" s="131" t="str">
        <f t="shared" si="21"/>
        <v>-</v>
      </c>
      <c r="H84" s="96"/>
    </row>
    <row r="85" spans="1:8" x14ac:dyDescent="0.2">
      <c r="A85" s="56" t="s">
        <v>212</v>
      </c>
      <c r="B85" s="126">
        <v>94.94</v>
      </c>
      <c r="C85" s="126"/>
      <c r="D85" s="126"/>
      <c r="E85" s="126">
        <v>0</v>
      </c>
      <c r="F85" s="132">
        <f t="shared" si="20"/>
        <v>0</v>
      </c>
      <c r="G85" s="131" t="str">
        <f t="shared" si="21"/>
        <v>-</v>
      </c>
      <c r="H85" s="96"/>
    </row>
    <row r="86" spans="1:8" ht="5.25" customHeight="1" x14ac:dyDescent="0.2">
      <c r="A86" s="56"/>
      <c r="B86" s="126"/>
      <c r="C86" s="126"/>
      <c r="D86" s="126"/>
      <c r="E86" s="126"/>
      <c r="F86" s="132"/>
      <c r="G86" s="131"/>
      <c r="H86" s="96"/>
    </row>
    <row r="87" spans="1:8" x14ac:dyDescent="0.2">
      <c r="A87" s="58" t="s">
        <v>24</v>
      </c>
      <c r="B87" s="125">
        <f>B88+B93+B100+B110+B112</f>
        <v>804972.8600000001</v>
      </c>
      <c r="C87" s="125">
        <v>1800952</v>
      </c>
      <c r="D87" s="125">
        <v>1800952</v>
      </c>
      <c r="E87" s="125">
        <f t="shared" ref="E87" si="26">E88+E93+E100+E110+E112</f>
        <v>793215.77999999991</v>
      </c>
      <c r="F87" s="131">
        <f t="shared" si="20"/>
        <v>98.539443926097064</v>
      </c>
      <c r="G87" s="131">
        <f t="shared" si="21"/>
        <v>44.044248819513228</v>
      </c>
      <c r="H87" s="96"/>
    </row>
    <row r="88" spans="1:8" x14ac:dyDescent="0.2">
      <c r="A88" s="55" t="s">
        <v>25</v>
      </c>
      <c r="B88" s="125">
        <f>SUM(B89:B92)</f>
        <v>119403.37</v>
      </c>
      <c r="C88" s="125"/>
      <c r="D88" s="125"/>
      <c r="E88" s="125">
        <f t="shared" ref="E88" si="27">SUM(E89:E92)</f>
        <v>136905.84</v>
      </c>
      <c r="F88" s="131">
        <f t="shared" si="20"/>
        <v>114.65827137039769</v>
      </c>
      <c r="G88" s="131" t="str">
        <f t="shared" si="21"/>
        <v>-</v>
      </c>
      <c r="H88" s="96"/>
    </row>
    <row r="89" spans="1:8" x14ac:dyDescent="0.2">
      <c r="A89" s="56" t="s">
        <v>26</v>
      </c>
      <c r="B89" s="126">
        <v>588.23</v>
      </c>
      <c r="C89" s="126"/>
      <c r="D89" s="126"/>
      <c r="E89" s="126">
        <v>1835.26</v>
      </c>
      <c r="F89" s="132">
        <f t="shared" si="20"/>
        <v>311.99700797307173</v>
      </c>
      <c r="G89" s="131" t="str">
        <f t="shared" si="21"/>
        <v>-</v>
      </c>
      <c r="H89" s="96"/>
    </row>
    <row r="90" spans="1:8" x14ac:dyDescent="0.2">
      <c r="A90" s="56" t="s">
        <v>27</v>
      </c>
      <c r="B90" s="126">
        <v>114730.26</v>
      </c>
      <c r="C90" s="126"/>
      <c r="D90" s="126"/>
      <c r="E90" s="126">
        <v>120893.68</v>
      </c>
      <c r="F90" s="132">
        <f t="shared" si="20"/>
        <v>105.37209625429247</v>
      </c>
      <c r="G90" s="131" t="str">
        <f t="shared" si="21"/>
        <v>-</v>
      </c>
      <c r="H90" s="96"/>
    </row>
    <row r="91" spans="1:8" x14ac:dyDescent="0.2">
      <c r="A91" s="56" t="s">
        <v>28</v>
      </c>
      <c r="B91" s="126">
        <v>4084.88</v>
      </c>
      <c r="C91" s="126"/>
      <c r="D91" s="126"/>
      <c r="E91" s="126">
        <v>14176.9</v>
      </c>
      <c r="F91" s="132">
        <f t="shared" si="20"/>
        <v>347.05793071032684</v>
      </c>
      <c r="G91" s="131" t="str">
        <f t="shared" si="21"/>
        <v>-</v>
      </c>
      <c r="H91" s="96"/>
    </row>
    <row r="92" spans="1:8" x14ac:dyDescent="0.2">
      <c r="A92" s="56" t="s">
        <v>29</v>
      </c>
      <c r="B92" s="126">
        <v>0</v>
      </c>
      <c r="C92" s="126"/>
      <c r="D92" s="126"/>
      <c r="E92" s="126">
        <v>0</v>
      </c>
      <c r="F92" s="132" t="str">
        <f t="shared" si="20"/>
        <v>-</v>
      </c>
      <c r="G92" s="131" t="str">
        <f t="shared" si="21"/>
        <v>-</v>
      </c>
      <c r="H92" s="96"/>
    </row>
    <row r="93" spans="1:8" x14ac:dyDescent="0.2">
      <c r="A93" s="55" t="s">
        <v>30</v>
      </c>
      <c r="B93" s="125">
        <f>SUM(B94:B99)</f>
        <v>356595.65</v>
      </c>
      <c r="C93" s="125"/>
      <c r="D93" s="125"/>
      <c r="E93" s="125">
        <f t="shared" ref="E93" si="28">SUM(E94:E99)</f>
        <v>326015.77999999997</v>
      </c>
      <c r="F93" s="131">
        <f t="shared" si="20"/>
        <v>91.424497186098591</v>
      </c>
      <c r="G93" s="131" t="str">
        <f t="shared" si="21"/>
        <v>-</v>
      </c>
      <c r="H93" s="96"/>
    </row>
    <row r="94" spans="1:8" x14ac:dyDescent="0.2">
      <c r="A94" s="56" t="s">
        <v>31</v>
      </c>
      <c r="B94" s="126">
        <v>21454.05</v>
      </c>
      <c r="C94" s="126"/>
      <c r="D94" s="126"/>
      <c r="E94" s="126">
        <v>26209.040000000001</v>
      </c>
      <c r="F94" s="132">
        <f t="shared" si="20"/>
        <v>122.16360081196791</v>
      </c>
      <c r="G94" s="131" t="str">
        <f t="shared" si="21"/>
        <v>-</v>
      </c>
      <c r="H94" s="96"/>
    </row>
    <row r="95" spans="1:8" x14ac:dyDescent="0.2">
      <c r="A95" s="56" t="s">
        <v>32</v>
      </c>
      <c r="B95" s="126">
        <v>115189.58</v>
      </c>
      <c r="C95" s="126"/>
      <c r="D95" s="126"/>
      <c r="E95" s="126">
        <v>118001.26</v>
      </c>
      <c r="F95" s="132">
        <f t="shared" si="20"/>
        <v>102.44091522861703</v>
      </c>
      <c r="G95" s="131" t="str">
        <f t="shared" si="21"/>
        <v>-</v>
      </c>
      <c r="H95" s="96"/>
    </row>
    <row r="96" spans="1:8" x14ac:dyDescent="0.2">
      <c r="A96" s="56" t="s">
        <v>33</v>
      </c>
      <c r="B96" s="126">
        <v>204913.67</v>
      </c>
      <c r="C96" s="126"/>
      <c r="D96" s="126"/>
      <c r="E96" s="126">
        <v>164806.87</v>
      </c>
      <c r="F96" s="132">
        <f t="shared" si="20"/>
        <v>80.427464892898541</v>
      </c>
      <c r="G96" s="131" t="str">
        <f t="shared" si="21"/>
        <v>-</v>
      </c>
      <c r="H96" s="96"/>
    </row>
    <row r="97" spans="1:8" x14ac:dyDescent="0.2">
      <c r="A97" s="56" t="s">
        <v>34</v>
      </c>
      <c r="B97" s="126">
        <v>6591.07</v>
      </c>
      <c r="C97" s="126"/>
      <c r="D97" s="126"/>
      <c r="E97" s="126">
        <v>6992.6</v>
      </c>
      <c r="F97" s="132">
        <f t="shared" si="20"/>
        <v>106.09203058077065</v>
      </c>
      <c r="G97" s="131" t="str">
        <f t="shared" si="21"/>
        <v>-</v>
      </c>
      <c r="H97" s="96"/>
    </row>
    <row r="98" spans="1:8" x14ac:dyDescent="0.2">
      <c r="A98" s="56" t="s">
        <v>35</v>
      </c>
      <c r="B98" s="126">
        <v>7120.18</v>
      </c>
      <c r="C98" s="126"/>
      <c r="D98" s="126"/>
      <c r="E98" s="126">
        <v>9862.86</v>
      </c>
      <c r="F98" s="132">
        <f t="shared" si="20"/>
        <v>138.51981270136429</v>
      </c>
      <c r="G98" s="131" t="str">
        <f t="shared" si="21"/>
        <v>-</v>
      </c>
      <c r="H98" s="96"/>
    </row>
    <row r="99" spans="1:8" x14ac:dyDescent="0.2">
      <c r="A99" s="56" t="s">
        <v>36</v>
      </c>
      <c r="B99" s="126">
        <v>1327.1</v>
      </c>
      <c r="C99" s="126"/>
      <c r="D99" s="126"/>
      <c r="E99" s="126">
        <v>143.15</v>
      </c>
      <c r="F99" s="132">
        <f t="shared" si="20"/>
        <v>10.786677718333209</v>
      </c>
      <c r="G99" s="131" t="str">
        <f t="shared" si="21"/>
        <v>-</v>
      </c>
      <c r="H99" s="96"/>
    </row>
    <row r="100" spans="1:8" x14ac:dyDescent="0.2">
      <c r="A100" s="55" t="s">
        <v>37</v>
      </c>
      <c r="B100" s="125">
        <f>SUM(B101:B109)</f>
        <v>300784.58</v>
      </c>
      <c r="C100" s="125"/>
      <c r="D100" s="125"/>
      <c r="E100" s="125">
        <f t="shared" ref="E100" si="29">SUM(E101:E109)</f>
        <v>308455.96999999997</v>
      </c>
      <c r="F100" s="131">
        <f t="shared" si="20"/>
        <v>102.55045986732429</v>
      </c>
      <c r="G100" s="131" t="str">
        <f t="shared" si="21"/>
        <v>-</v>
      </c>
      <c r="H100" s="96"/>
    </row>
    <row r="101" spans="1:8" x14ac:dyDescent="0.2">
      <c r="A101" s="56" t="s">
        <v>38</v>
      </c>
      <c r="B101" s="126">
        <v>17723.330000000002</v>
      </c>
      <c r="C101" s="126"/>
      <c r="D101" s="126"/>
      <c r="E101" s="126">
        <v>10778.25</v>
      </c>
      <c r="F101" s="132">
        <f t="shared" si="20"/>
        <v>60.813910252757232</v>
      </c>
      <c r="G101" s="131" t="str">
        <f t="shared" si="21"/>
        <v>-</v>
      </c>
      <c r="H101" s="96"/>
    </row>
    <row r="102" spans="1:8" x14ac:dyDescent="0.2">
      <c r="A102" s="56" t="s">
        <v>39</v>
      </c>
      <c r="B102" s="126">
        <v>33603.449999999997</v>
      </c>
      <c r="C102" s="126"/>
      <c r="D102" s="126"/>
      <c r="E102" s="126">
        <v>48577.36</v>
      </c>
      <c r="F102" s="132">
        <f t="shared" si="20"/>
        <v>144.56063291120407</v>
      </c>
      <c r="G102" s="131" t="str">
        <f t="shared" si="21"/>
        <v>-</v>
      </c>
      <c r="H102" s="96"/>
    </row>
    <row r="103" spans="1:8" x14ac:dyDescent="0.2">
      <c r="A103" s="56" t="s">
        <v>40</v>
      </c>
      <c r="B103" s="126">
        <v>1486.76</v>
      </c>
      <c r="C103" s="126"/>
      <c r="D103" s="126"/>
      <c r="E103" s="126">
        <v>248.85</v>
      </c>
      <c r="F103" s="132">
        <f t="shared" si="20"/>
        <v>16.737738437945598</v>
      </c>
      <c r="G103" s="131" t="str">
        <f t="shared" si="21"/>
        <v>-</v>
      </c>
      <c r="H103" s="96"/>
    </row>
    <row r="104" spans="1:8" x14ac:dyDescent="0.2">
      <c r="A104" s="56" t="s">
        <v>41</v>
      </c>
      <c r="B104" s="126">
        <v>40240.47</v>
      </c>
      <c r="C104" s="126"/>
      <c r="D104" s="126"/>
      <c r="E104" s="126">
        <v>35610.99</v>
      </c>
      <c r="F104" s="132">
        <f t="shared" si="20"/>
        <v>88.495462403893384</v>
      </c>
      <c r="G104" s="131" t="str">
        <f t="shared" si="21"/>
        <v>-</v>
      </c>
      <c r="H104" s="96"/>
    </row>
    <row r="105" spans="1:8" x14ac:dyDescent="0.2">
      <c r="A105" s="56" t="s">
        <v>42</v>
      </c>
      <c r="B105" s="126">
        <v>15729.64</v>
      </c>
      <c r="C105" s="126"/>
      <c r="D105" s="126"/>
      <c r="E105" s="126">
        <v>16304.69</v>
      </c>
      <c r="F105" s="132">
        <f t="shared" si="20"/>
        <v>103.65583700580561</v>
      </c>
      <c r="G105" s="131" t="str">
        <f t="shared" si="21"/>
        <v>-</v>
      </c>
      <c r="H105" s="96"/>
    </row>
    <row r="106" spans="1:8" x14ac:dyDescent="0.2">
      <c r="A106" s="56" t="s">
        <v>43</v>
      </c>
      <c r="B106" s="126">
        <v>78212.63</v>
      </c>
      <c r="C106" s="126"/>
      <c r="D106" s="126"/>
      <c r="E106" s="126">
        <v>99086.43</v>
      </c>
      <c r="F106" s="132">
        <f t="shared" si="20"/>
        <v>126.68852843843761</v>
      </c>
      <c r="G106" s="131" t="str">
        <f t="shared" si="21"/>
        <v>-</v>
      </c>
      <c r="H106" s="96"/>
    </row>
    <row r="107" spans="1:8" x14ac:dyDescent="0.2">
      <c r="A107" s="56" t="s">
        <v>44</v>
      </c>
      <c r="B107" s="126">
        <v>52556.12</v>
      </c>
      <c r="C107" s="126"/>
      <c r="D107" s="126"/>
      <c r="E107" s="126">
        <v>31205.5</v>
      </c>
      <c r="F107" s="132">
        <f t="shared" si="20"/>
        <v>59.375577953623669</v>
      </c>
      <c r="G107" s="131" t="str">
        <f t="shared" si="21"/>
        <v>-</v>
      </c>
      <c r="H107" s="96"/>
    </row>
    <row r="108" spans="1:8" x14ac:dyDescent="0.2">
      <c r="A108" s="56" t="s">
        <v>45</v>
      </c>
      <c r="B108" s="126">
        <v>31708.080000000002</v>
      </c>
      <c r="C108" s="126"/>
      <c r="D108" s="126"/>
      <c r="E108" s="126">
        <v>32407.16</v>
      </c>
      <c r="F108" s="132">
        <f t="shared" si="20"/>
        <v>102.20473771984932</v>
      </c>
      <c r="G108" s="131" t="str">
        <f t="shared" si="21"/>
        <v>-</v>
      </c>
      <c r="H108" s="96"/>
    </row>
    <row r="109" spans="1:8" x14ac:dyDescent="0.2">
      <c r="A109" s="56" t="s">
        <v>46</v>
      </c>
      <c r="B109" s="126">
        <v>29524.1</v>
      </c>
      <c r="C109" s="126"/>
      <c r="D109" s="126"/>
      <c r="E109" s="126">
        <v>34236.74</v>
      </c>
      <c r="F109" s="132">
        <f t="shared" si="20"/>
        <v>115.96201069634637</v>
      </c>
      <c r="G109" s="131" t="str">
        <f t="shared" si="21"/>
        <v>-</v>
      </c>
      <c r="H109" s="96"/>
    </row>
    <row r="110" spans="1:8" x14ac:dyDescent="0.2">
      <c r="A110" s="118" t="s">
        <v>47</v>
      </c>
      <c r="B110" s="125">
        <f>B111</f>
        <v>0</v>
      </c>
      <c r="C110" s="125"/>
      <c r="D110" s="125"/>
      <c r="E110" s="125">
        <f t="shared" ref="E110" si="30">E111</f>
        <v>0</v>
      </c>
      <c r="F110" s="131" t="str">
        <f t="shared" si="20"/>
        <v>-</v>
      </c>
      <c r="G110" s="131" t="str">
        <f t="shared" si="21"/>
        <v>-</v>
      </c>
      <c r="H110" s="96"/>
    </row>
    <row r="111" spans="1:8" x14ac:dyDescent="0.2">
      <c r="A111" s="56" t="s">
        <v>48</v>
      </c>
      <c r="B111" s="23">
        <v>0</v>
      </c>
      <c r="C111" s="126"/>
      <c r="D111" s="126"/>
      <c r="E111" s="23">
        <v>0</v>
      </c>
      <c r="F111" s="132" t="str">
        <f t="shared" si="20"/>
        <v>-</v>
      </c>
      <c r="G111" s="131" t="str">
        <f t="shared" si="21"/>
        <v>-</v>
      </c>
      <c r="H111" s="96"/>
    </row>
    <row r="112" spans="1:8" x14ac:dyDescent="0.2">
      <c r="A112" s="55" t="s">
        <v>49</v>
      </c>
      <c r="B112" s="125">
        <f>SUM(B113:B119)</f>
        <v>28189.260000000002</v>
      </c>
      <c r="C112" s="125"/>
      <c r="D112" s="125"/>
      <c r="E112" s="125">
        <f t="shared" ref="E112" si="31">SUM(E113:E119)</f>
        <v>21838.19</v>
      </c>
      <c r="F112" s="131">
        <f t="shared" si="20"/>
        <v>77.469894562680949</v>
      </c>
      <c r="G112" s="131" t="str">
        <f t="shared" si="21"/>
        <v>-</v>
      </c>
      <c r="H112" s="96"/>
    </row>
    <row r="113" spans="1:8" x14ac:dyDescent="0.2">
      <c r="A113" s="56" t="s">
        <v>50</v>
      </c>
      <c r="B113" s="23">
        <v>4511.04</v>
      </c>
      <c r="C113" s="126"/>
      <c r="D113" s="126"/>
      <c r="E113" s="23">
        <v>4505.75</v>
      </c>
      <c r="F113" s="132">
        <f t="shared" si="20"/>
        <v>99.882732141590409</v>
      </c>
      <c r="G113" s="131" t="str">
        <f t="shared" si="21"/>
        <v>-</v>
      </c>
      <c r="H113" s="96"/>
    </row>
    <row r="114" spans="1:8" x14ac:dyDescent="0.2">
      <c r="A114" s="56" t="s">
        <v>51</v>
      </c>
      <c r="B114" s="126">
        <v>7726.29</v>
      </c>
      <c r="C114" s="126"/>
      <c r="D114" s="126"/>
      <c r="E114" s="126">
        <v>8377.3700000000008</v>
      </c>
      <c r="F114" s="132">
        <f t="shared" si="20"/>
        <v>108.42681286878957</v>
      </c>
      <c r="G114" s="131" t="str">
        <f t="shared" si="21"/>
        <v>-</v>
      </c>
      <c r="H114" s="96"/>
    </row>
    <row r="115" spans="1:8" x14ac:dyDescent="0.2">
      <c r="A115" s="56" t="s">
        <v>52</v>
      </c>
      <c r="B115" s="126">
        <v>264.22000000000003</v>
      </c>
      <c r="C115" s="126"/>
      <c r="D115" s="126"/>
      <c r="E115" s="126">
        <v>443.82</v>
      </c>
      <c r="F115" s="132">
        <f t="shared" si="20"/>
        <v>167.97365831504047</v>
      </c>
      <c r="G115" s="131" t="str">
        <f t="shared" si="21"/>
        <v>-</v>
      </c>
      <c r="H115" s="96"/>
    </row>
    <row r="116" spans="1:8" x14ac:dyDescent="0.2">
      <c r="A116" s="56" t="s">
        <v>53</v>
      </c>
      <c r="B116" s="126">
        <v>985.07</v>
      </c>
      <c r="C116" s="126"/>
      <c r="D116" s="126"/>
      <c r="E116" s="126">
        <v>1050</v>
      </c>
      <c r="F116" s="132">
        <f t="shared" si="20"/>
        <v>106.59140974753063</v>
      </c>
      <c r="G116" s="131" t="str">
        <f t="shared" si="21"/>
        <v>-</v>
      </c>
      <c r="H116" s="96"/>
    </row>
    <row r="117" spans="1:8" x14ac:dyDescent="0.2">
      <c r="A117" s="56" t="s">
        <v>54</v>
      </c>
      <c r="B117" s="126">
        <v>5892.56</v>
      </c>
      <c r="C117" s="126"/>
      <c r="D117" s="126"/>
      <c r="E117" s="126">
        <v>1267.1400000000001</v>
      </c>
      <c r="F117" s="132">
        <f t="shared" si="20"/>
        <v>21.504066144426194</v>
      </c>
      <c r="G117" s="131" t="str">
        <f t="shared" si="21"/>
        <v>-</v>
      </c>
      <c r="H117" s="96"/>
    </row>
    <row r="118" spans="1:8" x14ac:dyDescent="0.2">
      <c r="A118" s="56" t="s">
        <v>249</v>
      </c>
      <c r="B118" s="126">
        <v>4334.22</v>
      </c>
      <c r="C118" s="126"/>
      <c r="D118" s="126"/>
      <c r="E118" s="126">
        <v>1282.43</v>
      </c>
      <c r="F118" s="132">
        <f t="shared" si="20"/>
        <v>29.588484202463189</v>
      </c>
      <c r="G118" s="131" t="str">
        <f t="shared" si="21"/>
        <v>-</v>
      </c>
      <c r="H118" s="96"/>
    </row>
    <row r="119" spans="1:8" x14ac:dyDescent="0.2">
      <c r="A119" s="56" t="s">
        <v>55</v>
      </c>
      <c r="B119" s="126">
        <v>4475.8599999999997</v>
      </c>
      <c r="C119" s="126"/>
      <c r="D119" s="126"/>
      <c r="E119" s="126">
        <v>4911.68</v>
      </c>
      <c r="F119" s="132">
        <f t="shared" si="20"/>
        <v>109.73712314504924</v>
      </c>
      <c r="G119" s="131" t="str">
        <f t="shared" si="21"/>
        <v>-</v>
      </c>
      <c r="H119" s="96"/>
    </row>
    <row r="120" spans="1:8" ht="5.25" customHeight="1" x14ac:dyDescent="0.2">
      <c r="A120" s="56"/>
      <c r="B120" s="126"/>
      <c r="C120" s="126"/>
      <c r="D120" s="126"/>
      <c r="E120" s="126"/>
      <c r="F120" s="132"/>
      <c r="G120" s="131"/>
      <c r="H120" s="96"/>
    </row>
    <row r="121" spans="1:8" x14ac:dyDescent="0.2">
      <c r="A121" s="58" t="s">
        <v>56</v>
      </c>
      <c r="B121" s="125">
        <f>B122+B125</f>
        <v>5635.99</v>
      </c>
      <c r="C121" s="125">
        <v>14427</v>
      </c>
      <c r="D121" s="125">
        <v>14427</v>
      </c>
      <c r="E121" s="125">
        <f>E122+E125</f>
        <v>3259.63</v>
      </c>
      <c r="F121" s="131">
        <f t="shared" si="20"/>
        <v>57.835979127003426</v>
      </c>
      <c r="G121" s="131">
        <f t="shared" si="21"/>
        <v>22.593955777361892</v>
      </c>
      <c r="H121" s="96"/>
    </row>
    <row r="122" spans="1:8" x14ac:dyDescent="0.2">
      <c r="A122" s="55" t="s">
        <v>57</v>
      </c>
      <c r="B122" s="125">
        <f>B123+B124</f>
        <v>1272.42</v>
      </c>
      <c r="C122" s="125"/>
      <c r="D122" s="125"/>
      <c r="E122" s="125">
        <f t="shared" ref="E122" si="32">E123+E124</f>
        <v>1148.3399999999999</v>
      </c>
      <c r="F122" s="131">
        <f t="shared" si="20"/>
        <v>90.248502852831606</v>
      </c>
      <c r="G122" s="131" t="str">
        <f t="shared" si="21"/>
        <v>-</v>
      </c>
      <c r="H122" s="96"/>
    </row>
    <row r="123" spans="1:8" x14ac:dyDescent="0.2">
      <c r="A123" s="56" t="s">
        <v>219</v>
      </c>
      <c r="B123" s="23">
        <v>0</v>
      </c>
      <c r="C123" s="126"/>
      <c r="D123" s="126"/>
      <c r="E123" s="23">
        <v>0</v>
      </c>
      <c r="F123" s="132" t="str">
        <f t="shared" si="20"/>
        <v>-</v>
      </c>
      <c r="G123" s="131" t="str">
        <f t="shared" si="21"/>
        <v>-</v>
      </c>
      <c r="H123" s="96"/>
    </row>
    <row r="124" spans="1:8" x14ac:dyDescent="0.2">
      <c r="A124" s="56" t="s">
        <v>218</v>
      </c>
      <c r="B124" s="23">
        <v>1272.42</v>
      </c>
      <c r="C124" s="126"/>
      <c r="D124" s="126"/>
      <c r="E124" s="23">
        <v>1148.3399999999999</v>
      </c>
      <c r="F124" s="132">
        <f t="shared" si="20"/>
        <v>90.248502852831606</v>
      </c>
      <c r="G124" s="131" t="str">
        <f t="shared" si="21"/>
        <v>-</v>
      </c>
      <c r="H124" s="96"/>
    </row>
    <row r="125" spans="1:8" x14ac:dyDescent="0.2">
      <c r="A125" s="55" t="s">
        <v>58</v>
      </c>
      <c r="B125" s="125">
        <f>SUM(B126:B129)</f>
        <v>4363.57</v>
      </c>
      <c r="C125" s="125"/>
      <c r="D125" s="125"/>
      <c r="E125" s="125">
        <f t="shared" ref="E125" si="33">SUM(E126:E129)</f>
        <v>2111.29</v>
      </c>
      <c r="F125" s="131">
        <f t="shared" si="20"/>
        <v>48.384465013738755</v>
      </c>
      <c r="G125" s="131" t="str">
        <f t="shared" si="21"/>
        <v>-</v>
      </c>
      <c r="H125" s="96"/>
    </row>
    <row r="126" spans="1:8" x14ac:dyDescent="0.2">
      <c r="A126" s="56" t="s">
        <v>59</v>
      </c>
      <c r="B126" s="126">
        <v>2206.66</v>
      </c>
      <c r="C126" s="126"/>
      <c r="D126" s="126"/>
      <c r="E126" s="126">
        <v>2074.02</v>
      </c>
      <c r="F126" s="132">
        <f t="shared" si="20"/>
        <v>93.98910570726801</v>
      </c>
      <c r="G126" s="131" t="str">
        <f t="shared" si="21"/>
        <v>-</v>
      </c>
      <c r="H126" s="96"/>
    </row>
    <row r="127" spans="1:8" x14ac:dyDescent="0.2">
      <c r="A127" s="56" t="s">
        <v>60</v>
      </c>
      <c r="B127" s="23">
        <v>0</v>
      </c>
      <c r="C127" s="126"/>
      <c r="D127" s="126"/>
      <c r="E127" s="23">
        <v>0</v>
      </c>
      <c r="F127" s="132" t="str">
        <f t="shared" si="20"/>
        <v>-</v>
      </c>
      <c r="G127" s="131" t="str">
        <f t="shared" si="21"/>
        <v>-</v>
      </c>
      <c r="H127" s="96"/>
    </row>
    <row r="128" spans="1:8" x14ac:dyDescent="0.2">
      <c r="A128" s="56" t="s">
        <v>61</v>
      </c>
      <c r="B128" s="126">
        <v>2156.91</v>
      </c>
      <c r="C128" s="126"/>
      <c r="D128" s="126"/>
      <c r="E128" s="126">
        <v>37.270000000000003</v>
      </c>
      <c r="F128" s="132">
        <f t="shared" si="20"/>
        <v>1.7279348697905803</v>
      </c>
      <c r="G128" s="131" t="str">
        <f t="shared" si="21"/>
        <v>-</v>
      </c>
      <c r="H128" s="96"/>
    </row>
    <row r="129" spans="1:8" x14ac:dyDescent="0.2">
      <c r="A129" s="56" t="s">
        <v>62</v>
      </c>
      <c r="B129" s="23">
        <v>0</v>
      </c>
      <c r="C129" s="126"/>
      <c r="D129" s="126"/>
      <c r="E129" s="23">
        <v>0</v>
      </c>
      <c r="F129" s="132" t="str">
        <f t="shared" si="20"/>
        <v>-</v>
      </c>
      <c r="G129" s="131" t="str">
        <f t="shared" si="21"/>
        <v>-</v>
      </c>
      <c r="H129" s="96"/>
    </row>
    <row r="130" spans="1:8" ht="5.25" customHeight="1" x14ac:dyDescent="0.2">
      <c r="A130" s="56"/>
      <c r="B130" s="126"/>
      <c r="C130" s="126"/>
      <c r="D130" s="126"/>
      <c r="E130" s="126"/>
      <c r="F130" s="132"/>
      <c r="G130" s="131"/>
      <c r="H130" s="96"/>
    </row>
    <row r="131" spans="1:8" x14ac:dyDescent="0.2">
      <c r="A131" s="58" t="s">
        <v>63</v>
      </c>
      <c r="B131" s="125">
        <f>B132</f>
        <v>0</v>
      </c>
      <c r="C131" s="125">
        <v>1792</v>
      </c>
      <c r="D131" s="125">
        <v>1792</v>
      </c>
      <c r="E131" s="125">
        <f t="shared" ref="E131" si="34">E132</f>
        <v>0</v>
      </c>
      <c r="F131" s="131" t="str">
        <f t="shared" si="20"/>
        <v>-</v>
      </c>
      <c r="G131" s="131">
        <f t="shared" si="21"/>
        <v>0</v>
      </c>
      <c r="H131" s="96"/>
    </row>
    <row r="132" spans="1:8" x14ac:dyDescent="0.2">
      <c r="A132" s="55" t="s">
        <v>64</v>
      </c>
      <c r="B132" s="125">
        <f>B133+B134</f>
        <v>0</v>
      </c>
      <c r="C132" s="125"/>
      <c r="D132" s="125"/>
      <c r="E132" s="125">
        <f t="shared" ref="E132" si="35">E133+E134</f>
        <v>0</v>
      </c>
      <c r="F132" s="131" t="str">
        <f t="shared" si="20"/>
        <v>-</v>
      </c>
      <c r="G132" s="131" t="str">
        <f t="shared" si="21"/>
        <v>-</v>
      </c>
      <c r="H132" s="96"/>
    </row>
    <row r="133" spans="1:8" x14ac:dyDescent="0.2">
      <c r="A133" s="56" t="s">
        <v>65</v>
      </c>
      <c r="B133" s="23">
        <v>0</v>
      </c>
      <c r="C133" s="126"/>
      <c r="D133" s="126"/>
      <c r="E133" s="23">
        <v>0</v>
      </c>
      <c r="F133" s="132" t="str">
        <f t="shared" ref="F133:F183" si="36">IFERROR(E133/B133*100,"-")</f>
        <v>-</v>
      </c>
      <c r="G133" s="131" t="str">
        <f t="shared" ref="G133:G183" si="37">IFERROR(E133/D133*100,"-")</f>
        <v>-</v>
      </c>
      <c r="H133" s="96"/>
    </row>
    <row r="134" spans="1:8" x14ac:dyDescent="0.2">
      <c r="A134" s="56" t="s">
        <v>66</v>
      </c>
      <c r="B134" s="126">
        <v>0</v>
      </c>
      <c r="C134" s="126"/>
      <c r="D134" s="126"/>
      <c r="E134" s="126">
        <v>0</v>
      </c>
      <c r="F134" s="132" t="str">
        <f t="shared" si="36"/>
        <v>-</v>
      </c>
      <c r="G134" s="131" t="str">
        <f t="shared" si="37"/>
        <v>-</v>
      </c>
      <c r="H134" s="96"/>
    </row>
    <row r="135" spans="1:8" ht="7.5" customHeight="1" x14ac:dyDescent="0.2">
      <c r="A135" s="56"/>
      <c r="B135" s="126"/>
      <c r="C135" s="126"/>
      <c r="D135" s="126"/>
      <c r="E135" s="126"/>
      <c r="F135" s="132"/>
      <c r="G135" s="131"/>
      <c r="H135" s="96"/>
    </row>
    <row r="136" spans="1:8" x14ac:dyDescent="0.2">
      <c r="A136" s="58" t="s">
        <v>67</v>
      </c>
      <c r="B136" s="125">
        <f>B137+B140</f>
        <v>784.61</v>
      </c>
      <c r="C136" s="121">
        <v>1593</v>
      </c>
      <c r="D136" s="121">
        <v>1593</v>
      </c>
      <c r="E136" s="125">
        <f t="shared" ref="E136" si="38">E137+E140</f>
        <v>784.62</v>
      </c>
      <c r="F136" s="131">
        <f t="shared" si="36"/>
        <v>100.00127451855062</v>
      </c>
      <c r="G136" s="131">
        <f t="shared" si="37"/>
        <v>49.254237288135592</v>
      </c>
      <c r="H136" s="96"/>
    </row>
    <row r="137" spans="1:8" x14ac:dyDescent="0.2">
      <c r="A137" s="55" t="s">
        <v>68</v>
      </c>
      <c r="B137" s="125">
        <f>B138+B139</f>
        <v>0</v>
      </c>
      <c r="C137" s="125"/>
      <c r="D137" s="125"/>
      <c r="E137" s="125">
        <f t="shared" ref="E137" si="39">E138+E139</f>
        <v>0</v>
      </c>
      <c r="F137" s="131" t="str">
        <f t="shared" si="36"/>
        <v>-</v>
      </c>
      <c r="G137" s="131" t="str">
        <f t="shared" si="37"/>
        <v>-</v>
      </c>
      <c r="H137" s="96"/>
    </row>
    <row r="138" spans="1:8" x14ac:dyDescent="0.2">
      <c r="A138" s="56" t="s">
        <v>69</v>
      </c>
      <c r="B138" s="23">
        <v>0</v>
      </c>
      <c r="C138" s="126"/>
      <c r="D138" s="126"/>
      <c r="E138" s="23">
        <v>0</v>
      </c>
      <c r="F138" s="132" t="str">
        <f t="shared" si="36"/>
        <v>-</v>
      </c>
      <c r="G138" s="131" t="str">
        <f t="shared" si="37"/>
        <v>-</v>
      </c>
      <c r="H138" s="96"/>
    </row>
    <row r="139" spans="1:8" x14ac:dyDescent="0.2">
      <c r="A139" s="56" t="s">
        <v>150</v>
      </c>
      <c r="B139" s="23">
        <v>0</v>
      </c>
      <c r="C139" s="126"/>
      <c r="D139" s="126"/>
      <c r="E139" s="23">
        <v>0</v>
      </c>
      <c r="F139" s="132" t="str">
        <f t="shared" si="36"/>
        <v>-</v>
      </c>
      <c r="G139" s="131" t="str">
        <f t="shared" si="37"/>
        <v>-</v>
      </c>
      <c r="H139" s="96"/>
    </row>
    <row r="140" spans="1:8" x14ac:dyDescent="0.2">
      <c r="A140" s="55" t="s">
        <v>70</v>
      </c>
      <c r="B140" s="125">
        <f>B141</f>
        <v>784.61</v>
      </c>
      <c r="C140" s="125"/>
      <c r="D140" s="125"/>
      <c r="E140" s="125">
        <f t="shared" ref="E140" si="40">E141</f>
        <v>784.62</v>
      </c>
      <c r="F140" s="131">
        <f t="shared" si="36"/>
        <v>100.00127451855062</v>
      </c>
      <c r="G140" s="131" t="str">
        <f t="shared" si="37"/>
        <v>-</v>
      </c>
      <c r="H140" s="96"/>
    </row>
    <row r="141" spans="1:8" x14ac:dyDescent="0.2">
      <c r="A141" s="56" t="s">
        <v>71</v>
      </c>
      <c r="B141" s="23">
        <v>784.61</v>
      </c>
      <c r="C141" s="126"/>
      <c r="D141" s="126"/>
      <c r="E141" s="23">
        <v>784.62</v>
      </c>
      <c r="F141" s="132">
        <f t="shared" si="36"/>
        <v>100.00127451855062</v>
      </c>
      <c r="G141" s="131" t="str">
        <f t="shared" si="37"/>
        <v>-</v>
      </c>
      <c r="H141" s="96"/>
    </row>
    <row r="142" spans="1:8" x14ac:dyDescent="0.2">
      <c r="A142" s="55"/>
      <c r="B142" s="126"/>
      <c r="C142" s="126"/>
      <c r="D142" s="126"/>
      <c r="E142" s="126"/>
      <c r="F142" s="132"/>
      <c r="G142" s="131"/>
      <c r="H142" s="96"/>
    </row>
    <row r="143" spans="1:8" x14ac:dyDescent="0.2">
      <c r="A143" s="55"/>
      <c r="B143" s="126"/>
      <c r="C143" s="126"/>
      <c r="D143" s="126"/>
      <c r="E143" s="126"/>
      <c r="F143" s="132"/>
      <c r="G143" s="131"/>
      <c r="H143" s="96"/>
    </row>
    <row r="144" spans="1:8" x14ac:dyDescent="0.2">
      <c r="A144" s="7" t="s">
        <v>72</v>
      </c>
      <c r="B144" s="124">
        <f>B145+B150+B177+B173</f>
        <v>52771.22</v>
      </c>
      <c r="C144" s="124">
        <f>C145+C150+C177</f>
        <v>195170</v>
      </c>
      <c r="D144" s="124">
        <f>D145+D150+D177</f>
        <v>195170</v>
      </c>
      <c r="E144" s="124">
        <f>E145+E150+E177</f>
        <v>166598.90000000002</v>
      </c>
      <c r="F144" s="130">
        <f t="shared" si="36"/>
        <v>315.70030027731025</v>
      </c>
      <c r="G144" s="130">
        <f t="shared" si="37"/>
        <v>85.360916124404369</v>
      </c>
      <c r="H144" s="96"/>
    </row>
    <row r="145" spans="1:8" x14ac:dyDescent="0.2">
      <c r="A145" s="58" t="s">
        <v>73</v>
      </c>
      <c r="B145" s="125">
        <f>B146</f>
        <v>0</v>
      </c>
      <c r="C145" s="23">
        <v>0</v>
      </c>
      <c r="D145" s="23">
        <v>0</v>
      </c>
      <c r="E145" s="125">
        <f t="shared" ref="E145" si="41">E146</f>
        <v>0</v>
      </c>
      <c r="F145" s="131" t="str">
        <f t="shared" si="36"/>
        <v>-</v>
      </c>
      <c r="G145" s="131" t="str">
        <f t="shared" si="37"/>
        <v>-</v>
      </c>
      <c r="H145" s="96"/>
    </row>
    <row r="146" spans="1:8" x14ac:dyDescent="0.2">
      <c r="A146" s="55" t="s">
        <v>74</v>
      </c>
      <c r="B146" s="125">
        <f>B147+B148</f>
        <v>0</v>
      </c>
      <c r="C146" s="125"/>
      <c r="D146" s="125"/>
      <c r="E146" s="125">
        <f t="shared" ref="E146" si="42">E147+E148</f>
        <v>0</v>
      </c>
      <c r="F146" s="131" t="str">
        <f t="shared" si="36"/>
        <v>-</v>
      </c>
      <c r="G146" s="131" t="str">
        <f t="shared" si="37"/>
        <v>-</v>
      </c>
      <c r="H146" s="96"/>
    </row>
    <row r="147" spans="1:8" x14ac:dyDescent="0.2">
      <c r="A147" s="56" t="s">
        <v>75</v>
      </c>
      <c r="B147" s="23">
        <v>0</v>
      </c>
      <c r="C147" s="126"/>
      <c r="D147" s="126"/>
      <c r="E147" s="23">
        <v>0</v>
      </c>
      <c r="F147" s="132" t="str">
        <f t="shared" si="36"/>
        <v>-</v>
      </c>
      <c r="G147" s="131" t="str">
        <f t="shared" si="37"/>
        <v>-</v>
      </c>
      <c r="H147" s="96"/>
    </row>
    <row r="148" spans="1:8" x14ac:dyDescent="0.2">
      <c r="A148" s="56" t="s">
        <v>213</v>
      </c>
      <c r="B148" s="23">
        <v>0</v>
      </c>
      <c r="C148" s="126"/>
      <c r="D148" s="126"/>
      <c r="E148" s="23">
        <v>0</v>
      </c>
      <c r="F148" s="132" t="str">
        <f t="shared" si="36"/>
        <v>-</v>
      </c>
      <c r="G148" s="131" t="str">
        <f t="shared" si="37"/>
        <v>-</v>
      </c>
      <c r="H148" s="79"/>
    </row>
    <row r="149" spans="1:8" x14ac:dyDescent="0.2">
      <c r="A149" s="56"/>
      <c r="B149" s="126"/>
      <c r="C149" s="126"/>
      <c r="D149" s="126"/>
      <c r="E149" s="126"/>
      <c r="F149" s="132"/>
      <c r="G149" s="131"/>
      <c r="H149" s="79"/>
    </row>
    <row r="150" spans="1:8" x14ac:dyDescent="0.2">
      <c r="A150" s="58" t="s">
        <v>76</v>
      </c>
      <c r="B150" s="125">
        <f>B151+B155+B163+B165+B168+B170</f>
        <v>45349.79</v>
      </c>
      <c r="C150" s="125">
        <v>195170</v>
      </c>
      <c r="D150" s="125">
        <v>195170</v>
      </c>
      <c r="E150" s="125">
        <f t="shared" ref="E150" si="43">E151+E155+E163+E165+E168+E170</f>
        <v>166598.90000000002</v>
      </c>
      <c r="F150" s="131">
        <f t="shared" si="36"/>
        <v>367.36421491698201</v>
      </c>
      <c r="G150" s="131">
        <f t="shared" si="37"/>
        <v>85.360916124404369</v>
      </c>
      <c r="H150" s="79"/>
    </row>
    <row r="151" spans="1:8" x14ac:dyDescent="0.2">
      <c r="A151" s="55" t="s">
        <v>77</v>
      </c>
      <c r="B151" s="125">
        <f>SUM(B152:B154)</f>
        <v>4817.76</v>
      </c>
      <c r="C151" s="125"/>
      <c r="D151" s="125"/>
      <c r="E151" s="125">
        <f t="shared" ref="E151" si="44">SUM(E152:E154)</f>
        <v>11917.75</v>
      </c>
      <c r="F151" s="131">
        <f t="shared" si="36"/>
        <v>247.37118494902194</v>
      </c>
      <c r="G151" s="131" t="str">
        <f t="shared" si="37"/>
        <v>-</v>
      </c>
      <c r="H151" s="79"/>
    </row>
    <row r="152" spans="1:8" x14ac:dyDescent="0.2">
      <c r="A152" s="56" t="s">
        <v>78</v>
      </c>
      <c r="B152" s="23">
        <v>4817.76</v>
      </c>
      <c r="C152" s="126"/>
      <c r="D152" s="126"/>
      <c r="E152" s="23">
        <v>0</v>
      </c>
      <c r="F152" s="132">
        <f t="shared" si="36"/>
        <v>0</v>
      </c>
      <c r="G152" s="131" t="str">
        <f t="shared" si="37"/>
        <v>-</v>
      </c>
      <c r="H152" s="79"/>
    </row>
    <row r="153" spans="1:8" x14ac:dyDescent="0.2">
      <c r="A153" s="56" t="s">
        <v>250</v>
      </c>
      <c r="B153" s="23">
        <v>0</v>
      </c>
      <c r="C153" s="126"/>
      <c r="D153" s="126"/>
      <c r="E153" s="23">
        <v>11917.75</v>
      </c>
      <c r="F153" s="132" t="str">
        <f t="shared" si="36"/>
        <v>-</v>
      </c>
      <c r="G153" s="131" t="str">
        <f t="shared" si="37"/>
        <v>-</v>
      </c>
      <c r="H153" s="79"/>
    </row>
    <row r="154" spans="1:8" x14ac:dyDescent="0.2">
      <c r="A154" s="56" t="s">
        <v>207</v>
      </c>
      <c r="B154" s="23">
        <v>0</v>
      </c>
      <c r="C154" s="126"/>
      <c r="D154" s="126"/>
      <c r="E154" s="23">
        <v>0</v>
      </c>
      <c r="F154" s="132" t="str">
        <f t="shared" si="36"/>
        <v>-</v>
      </c>
      <c r="G154" s="131" t="str">
        <f t="shared" si="37"/>
        <v>-</v>
      </c>
      <c r="H154" s="79"/>
    </row>
    <row r="155" spans="1:8" x14ac:dyDescent="0.2">
      <c r="A155" s="55" t="s">
        <v>79</v>
      </c>
      <c r="B155" s="125">
        <f>SUM(B156:B162)</f>
        <v>38606.720000000001</v>
      </c>
      <c r="C155" s="125"/>
      <c r="D155" s="125"/>
      <c r="E155" s="125">
        <f t="shared" ref="E155" si="45">SUM(E156:E162)</f>
        <v>128466.15000000001</v>
      </c>
      <c r="F155" s="131">
        <f t="shared" si="36"/>
        <v>332.75592953765567</v>
      </c>
      <c r="G155" s="131" t="str">
        <f t="shared" si="37"/>
        <v>-</v>
      </c>
      <c r="H155" s="79"/>
    </row>
    <row r="156" spans="1:8" x14ac:dyDescent="0.2">
      <c r="A156" s="56" t="s">
        <v>80</v>
      </c>
      <c r="B156" s="126">
        <v>15522.4</v>
      </c>
      <c r="C156" s="126"/>
      <c r="D156" s="126"/>
      <c r="E156" s="126">
        <v>28490.5</v>
      </c>
      <c r="F156" s="132">
        <f t="shared" si="36"/>
        <v>183.54442611967221</v>
      </c>
      <c r="G156" s="131" t="str">
        <f t="shared" si="37"/>
        <v>-</v>
      </c>
      <c r="H156" s="79"/>
    </row>
    <row r="157" spans="1:8" x14ac:dyDescent="0.2">
      <c r="A157" s="56" t="s">
        <v>81</v>
      </c>
      <c r="B157" s="23">
        <v>4.78</v>
      </c>
      <c r="C157" s="126"/>
      <c r="D157" s="126"/>
      <c r="E157" s="23">
        <v>58.4</v>
      </c>
      <c r="F157" s="132">
        <f t="shared" si="36"/>
        <v>1221.7573221757323</v>
      </c>
      <c r="G157" s="131" t="str">
        <f t="shared" si="37"/>
        <v>-</v>
      </c>
      <c r="H157" s="79"/>
    </row>
    <row r="158" spans="1:8" x14ac:dyDescent="0.2">
      <c r="A158" s="56" t="s">
        <v>82</v>
      </c>
      <c r="B158" s="23">
        <v>11522.33</v>
      </c>
      <c r="C158" s="126"/>
      <c r="D158" s="126"/>
      <c r="E158" s="23">
        <v>747.48</v>
      </c>
      <c r="F158" s="132">
        <f t="shared" si="36"/>
        <v>6.4872295794340218</v>
      </c>
      <c r="G158" s="131" t="str">
        <f t="shared" si="37"/>
        <v>-</v>
      </c>
      <c r="H158" s="79"/>
    </row>
    <row r="159" spans="1:8" x14ac:dyDescent="0.2">
      <c r="A159" s="56" t="s">
        <v>83</v>
      </c>
      <c r="B159" s="23">
        <v>9490.6299999999992</v>
      </c>
      <c r="C159" s="126"/>
      <c r="D159" s="126"/>
      <c r="E159" s="23">
        <v>97503.5</v>
      </c>
      <c r="F159" s="132">
        <f t="shared" si="36"/>
        <v>1027.3659388259789</v>
      </c>
      <c r="G159" s="131" t="str">
        <f t="shared" si="37"/>
        <v>-</v>
      </c>
      <c r="H159" s="79"/>
    </row>
    <row r="160" spans="1:8" x14ac:dyDescent="0.2">
      <c r="A160" s="56" t="s">
        <v>161</v>
      </c>
      <c r="B160" s="23">
        <v>0</v>
      </c>
      <c r="C160" s="126"/>
      <c r="D160" s="126"/>
      <c r="E160" s="23">
        <v>0</v>
      </c>
      <c r="F160" s="132" t="str">
        <f t="shared" si="36"/>
        <v>-</v>
      </c>
      <c r="G160" s="131" t="str">
        <f t="shared" si="37"/>
        <v>-</v>
      </c>
      <c r="H160" s="79"/>
    </row>
    <row r="161" spans="1:8" x14ac:dyDescent="0.2">
      <c r="A161" s="56" t="s">
        <v>162</v>
      </c>
      <c r="B161" s="126">
        <v>0</v>
      </c>
      <c r="C161" s="126"/>
      <c r="D161" s="126"/>
      <c r="E161" s="126">
        <v>0</v>
      </c>
      <c r="F161" s="132" t="str">
        <f t="shared" si="36"/>
        <v>-</v>
      </c>
      <c r="G161" s="131" t="str">
        <f t="shared" si="37"/>
        <v>-</v>
      </c>
      <c r="H161" s="79"/>
    </row>
    <row r="162" spans="1:8" x14ac:dyDescent="0.2">
      <c r="A162" s="56" t="s">
        <v>84</v>
      </c>
      <c r="B162" s="126">
        <v>2066.58</v>
      </c>
      <c r="C162" s="126"/>
      <c r="D162" s="126"/>
      <c r="E162" s="126">
        <v>1666.27</v>
      </c>
      <c r="F162" s="132">
        <f t="shared" si="36"/>
        <v>80.62934897269885</v>
      </c>
      <c r="G162" s="131" t="str">
        <f t="shared" si="37"/>
        <v>-</v>
      </c>
      <c r="H162" s="79"/>
    </row>
    <row r="163" spans="1:8" x14ac:dyDescent="0.2">
      <c r="A163" s="55" t="s">
        <v>85</v>
      </c>
      <c r="B163" s="125">
        <f>B164</f>
        <v>962.24</v>
      </c>
      <c r="C163" s="125"/>
      <c r="D163" s="125"/>
      <c r="E163" s="125">
        <f t="shared" ref="E163" si="46">E164</f>
        <v>26215</v>
      </c>
      <c r="F163" s="131">
        <f t="shared" si="36"/>
        <v>2724.3722979714003</v>
      </c>
      <c r="G163" s="131" t="str">
        <f t="shared" si="37"/>
        <v>-</v>
      </c>
      <c r="H163" s="79"/>
    </row>
    <row r="164" spans="1:8" x14ac:dyDescent="0.2">
      <c r="A164" s="56" t="s">
        <v>86</v>
      </c>
      <c r="B164" s="23">
        <v>962.24</v>
      </c>
      <c r="C164" s="126"/>
      <c r="D164" s="126"/>
      <c r="E164" s="23">
        <v>26215</v>
      </c>
      <c r="F164" s="132">
        <f t="shared" si="36"/>
        <v>2724.3722979714003</v>
      </c>
      <c r="G164" s="131" t="str">
        <f t="shared" si="37"/>
        <v>-</v>
      </c>
      <c r="H164" s="79"/>
    </row>
    <row r="165" spans="1:8" x14ac:dyDescent="0.2">
      <c r="A165" s="55" t="s">
        <v>87</v>
      </c>
      <c r="B165" s="125">
        <f>B166+B167</f>
        <v>0</v>
      </c>
      <c r="C165" s="125"/>
      <c r="D165" s="125"/>
      <c r="E165" s="125">
        <f>E167</f>
        <v>0</v>
      </c>
      <c r="F165" s="131" t="str">
        <f t="shared" si="36"/>
        <v>-</v>
      </c>
      <c r="G165" s="131" t="str">
        <f t="shared" si="37"/>
        <v>-</v>
      </c>
      <c r="H165" s="79"/>
    </row>
    <row r="166" spans="1:8" x14ac:dyDescent="0.2">
      <c r="A166" s="56" t="s">
        <v>88</v>
      </c>
      <c r="B166" s="126">
        <v>0</v>
      </c>
      <c r="C166" s="126"/>
      <c r="D166" s="126"/>
      <c r="E166" s="126">
        <v>0</v>
      </c>
      <c r="F166" s="132" t="str">
        <f>IFERROR(E167/B166*100,"-")</f>
        <v>-</v>
      </c>
      <c r="G166" s="131" t="str">
        <f>IFERROR(E167/D166*100,"-")</f>
        <v>-</v>
      </c>
      <c r="H166" s="79"/>
    </row>
    <row r="167" spans="1:8" x14ac:dyDescent="0.2">
      <c r="A167" s="56" t="s">
        <v>89</v>
      </c>
      <c r="B167" s="23">
        <v>0</v>
      </c>
      <c r="C167" s="126"/>
      <c r="D167" s="126"/>
      <c r="E167" s="126">
        <v>0</v>
      </c>
      <c r="F167" s="132" t="str">
        <f>IFERROR(#REF!/B167*100,"-")</f>
        <v>-</v>
      </c>
      <c r="G167" s="131" t="str">
        <f>IFERROR(#REF!/D167*100,"-")</f>
        <v>-</v>
      </c>
      <c r="H167" s="79"/>
    </row>
    <row r="168" spans="1:8" x14ac:dyDescent="0.2">
      <c r="A168" s="55" t="s">
        <v>251</v>
      </c>
      <c r="B168" s="125">
        <f>B169</f>
        <v>0</v>
      </c>
      <c r="C168" s="125"/>
      <c r="D168" s="125"/>
      <c r="E168" s="125">
        <f t="shared" ref="E168" si="47">E169</f>
        <v>0</v>
      </c>
      <c r="F168" s="132" t="str">
        <f t="shared" si="36"/>
        <v>-</v>
      </c>
      <c r="G168" s="131" t="str">
        <f t="shared" si="37"/>
        <v>-</v>
      </c>
      <c r="H168" s="79"/>
    </row>
    <row r="169" spans="1:8" x14ac:dyDescent="0.2">
      <c r="A169" s="56" t="s">
        <v>252</v>
      </c>
      <c r="B169" s="23">
        <v>0</v>
      </c>
      <c r="C169" s="126"/>
      <c r="D169" s="126"/>
      <c r="E169" s="23">
        <v>0</v>
      </c>
      <c r="F169" s="132" t="str">
        <f t="shared" si="36"/>
        <v>-</v>
      </c>
      <c r="G169" s="131" t="str">
        <f t="shared" si="37"/>
        <v>-</v>
      </c>
      <c r="H169" s="79"/>
    </row>
    <row r="170" spans="1:8" x14ac:dyDescent="0.2">
      <c r="A170" s="55" t="s">
        <v>90</v>
      </c>
      <c r="B170" s="125">
        <f>B171</f>
        <v>963.07</v>
      </c>
      <c r="C170" s="125"/>
      <c r="D170" s="125"/>
      <c r="E170" s="125">
        <f t="shared" ref="E170" si="48">E171</f>
        <v>0</v>
      </c>
      <c r="F170" s="131">
        <f t="shared" si="36"/>
        <v>0</v>
      </c>
      <c r="G170" s="131" t="str">
        <f t="shared" si="37"/>
        <v>-</v>
      </c>
      <c r="H170" s="79"/>
    </row>
    <row r="171" spans="1:8" x14ac:dyDescent="0.2">
      <c r="A171" s="56" t="s">
        <v>91</v>
      </c>
      <c r="B171" s="23">
        <v>963.07</v>
      </c>
      <c r="C171" s="126"/>
      <c r="D171" s="126"/>
      <c r="E171" s="23">
        <v>0</v>
      </c>
      <c r="F171" s="132">
        <f t="shared" si="36"/>
        <v>0</v>
      </c>
      <c r="G171" s="131" t="str">
        <f t="shared" si="37"/>
        <v>-</v>
      </c>
      <c r="H171" s="79"/>
    </row>
    <row r="172" spans="1:8" x14ac:dyDescent="0.2">
      <c r="A172" s="56"/>
      <c r="B172" s="126"/>
      <c r="C172" s="126"/>
      <c r="D172" s="126"/>
      <c r="E172" s="126"/>
      <c r="F172" s="132"/>
      <c r="G172" s="131"/>
      <c r="H172" s="79"/>
    </row>
    <row r="173" spans="1:8" x14ac:dyDescent="0.2">
      <c r="A173" s="58" t="s">
        <v>269</v>
      </c>
      <c r="B173" s="125">
        <f>B174</f>
        <v>991.2</v>
      </c>
      <c r="C173" s="126"/>
      <c r="D173" s="126"/>
      <c r="E173" s="125">
        <f>E174</f>
        <v>0</v>
      </c>
      <c r="F173" s="131">
        <f t="shared" si="36"/>
        <v>0</v>
      </c>
      <c r="G173" s="131" t="str">
        <f t="shared" si="37"/>
        <v>-</v>
      </c>
      <c r="H173" s="79"/>
    </row>
    <row r="174" spans="1:8" x14ac:dyDescent="0.2">
      <c r="A174" s="55" t="s">
        <v>270</v>
      </c>
      <c r="B174" s="125">
        <f>B175</f>
        <v>991.2</v>
      </c>
      <c r="C174" s="126"/>
      <c r="D174" s="126"/>
      <c r="E174" s="125">
        <f>E175</f>
        <v>0</v>
      </c>
      <c r="F174" s="131">
        <f t="shared" si="36"/>
        <v>0</v>
      </c>
      <c r="G174" s="131" t="str">
        <f t="shared" si="37"/>
        <v>-</v>
      </c>
      <c r="H174" s="79"/>
    </row>
    <row r="175" spans="1:8" x14ac:dyDescent="0.2">
      <c r="A175" s="56" t="s">
        <v>271</v>
      </c>
      <c r="B175" s="23">
        <v>991.2</v>
      </c>
      <c r="C175" s="126"/>
      <c r="D175" s="126"/>
      <c r="E175" s="23">
        <v>0</v>
      </c>
      <c r="F175" s="132">
        <f t="shared" si="36"/>
        <v>0</v>
      </c>
      <c r="G175" s="131" t="str">
        <f t="shared" si="37"/>
        <v>-</v>
      </c>
      <c r="H175" s="79"/>
    </row>
    <row r="176" spans="1:8" x14ac:dyDescent="0.2">
      <c r="A176" s="56"/>
      <c r="B176" s="126"/>
      <c r="C176" s="126"/>
      <c r="D176" s="126"/>
      <c r="E176" s="126"/>
      <c r="F176" s="132"/>
      <c r="G176" s="131"/>
      <c r="H176" s="79"/>
    </row>
    <row r="177" spans="1:8" x14ac:dyDescent="0.2">
      <c r="A177" s="58" t="s">
        <v>92</v>
      </c>
      <c r="B177" s="125">
        <f>B178+B180</f>
        <v>6430.23</v>
      </c>
      <c r="C177" s="125">
        <v>0</v>
      </c>
      <c r="D177" s="125">
        <v>0</v>
      </c>
      <c r="E177" s="125">
        <f t="shared" ref="E177" si="49">E178+E180</f>
        <v>0</v>
      </c>
      <c r="F177" s="131">
        <f t="shared" si="36"/>
        <v>0</v>
      </c>
      <c r="G177" s="131" t="str">
        <f t="shared" si="37"/>
        <v>-</v>
      </c>
      <c r="H177" s="79"/>
    </row>
    <row r="178" spans="1:8" x14ac:dyDescent="0.2">
      <c r="A178" s="55" t="s">
        <v>93</v>
      </c>
      <c r="B178" s="125">
        <f>B179</f>
        <v>6430.23</v>
      </c>
      <c r="C178" s="125"/>
      <c r="D178" s="125"/>
      <c r="E178" s="125">
        <f t="shared" ref="E178" si="50">E179</f>
        <v>0</v>
      </c>
      <c r="F178" s="131">
        <f t="shared" si="36"/>
        <v>0</v>
      </c>
      <c r="G178" s="131" t="str">
        <f t="shared" si="37"/>
        <v>-</v>
      </c>
      <c r="H178" s="79"/>
    </row>
    <row r="179" spans="1:8" x14ac:dyDescent="0.2">
      <c r="A179" s="56" t="s">
        <v>94</v>
      </c>
      <c r="B179" s="23">
        <v>6430.23</v>
      </c>
      <c r="C179" s="126"/>
      <c r="D179" s="126"/>
      <c r="E179" s="23">
        <v>0</v>
      </c>
      <c r="F179" s="132">
        <f t="shared" si="36"/>
        <v>0</v>
      </c>
      <c r="G179" s="131" t="str">
        <f t="shared" si="37"/>
        <v>-</v>
      </c>
      <c r="H179" s="79"/>
    </row>
    <row r="180" spans="1:8" x14ac:dyDescent="0.2">
      <c r="A180" s="55" t="s">
        <v>95</v>
      </c>
      <c r="B180" s="125">
        <f>B181</f>
        <v>0</v>
      </c>
      <c r="C180" s="125"/>
      <c r="D180" s="125"/>
      <c r="E180" s="125">
        <f t="shared" ref="E180" si="51">E181</f>
        <v>0</v>
      </c>
      <c r="F180" s="131" t="str">
        <f t="shared" si="36"/>
        <v>-</v>
      </c>
      <c r="G180" s="131" t="str">
        <f t="shared" si="37"/>
        <v>-</v>
      </c>
      <c r="H180" s="79"/>
    </row>
    <row r="181" spans="1:8" x14ac:dyDescent="0.2">
      <c r="A181" s="56" t="s">
        <v>96</v>
      </c>
      <c r="B181" s="23">
        <v>0</v>
      </c>
      <c r="C181" s="126"/>
      <c r="D181" s="126"/>
      <c r="E181" s="23">
        <v>0</v>
      </c>
      <c r="F181" s="132" t="str">
        <f t="shared" si="36"/>
        <v>-</v>
      </c>
      <c r="G181" s="131" t="str">
        <f t="shared" si="37"/>
        <v>-</v>
      </c>
      <c r="H181" s="79"/>
    </row>
    <row r="182" spans="1:8" x14ac:dyDescent="0.2">
      <c r="A182" s="56"/>
      <c r="B182" s="126"/>
      <c r="C182" s="126"/>
      <c r="D182" s="126"/>
      <c r="E182" s="126"/>
      <c r="F182" s="132"/>
      <c r="G182" s="131"/>
      <c r="H182" s="79"/>
    </row>
    <row r="183" spans="1:8" s="5" customFormat="1" x14ac:dyDescent="0.2">
      <c r="A183" s="64" t="s">
        <v>97</v>
      </c>
      <c r="B183" s="128">
        <f>B73+B144</f>
        <v>2739959.97</v>
      </c>
      <c r="C183" s="128">
        <f>C73+C144</f>
        <v>6127013</v>
      </c>
      <c r="D183" s="128">
        <f>D73+D144</f>
        <v>6127013</v>
      </c>
      <c r="E183" s="128">
        <f>E73+E144</f>
        <v>3138307.09</v>
      </c>
      <c r="F183" s="116">
        <f t="shared" si="36"/>
        <v>114.53842845740552</v>
      </c>
      <c r="G183" s="116">
        <f t="shared" si="37"/>
        <v>51.220832891981786</v>
      </c>
      <c r="H183" s="79"/>
    </row>
    <row r="184" spans="1:8" x14ac:dyDescent="0.2">
      <c r="G184" s="1"/>
    </row>
  </sheetData>
  <mergeCells count="3">
    <mergeCell ref="A1:G1"/>
    <mergeCell ref="A3:G3"/>
    <mergeCell ref="A7:G7"/>
  </mergeCells>
  <conditionalFormatting sqref="B14:B15">
    <cfRule type="containsBlanks" dxfId="117" priority="90">
      <formula>LEN(TRIM(B14))=0</formula>
    </cfRule>
  </conditionalFormatting>
  <conditionalFormatting sqref="B17:B18">
    <cfRule type="containsBlanks" dxfId="116" priority="88">
      <formula>LEN(TRIM(B17))=0</formula>
    </cfRule>
  </conditionalFormatting>
  <conditionalFormatting sqref="B20:B21">
    <cfRule type="containsBlanks" dxfId="115" priority="85">
      <formula>LEN(TRIM(B20))=0</formula>
    </cfRule>
  </conditionalFormatting>
  <conditionalFormatting sqref="B25:B28">
    <cfRule type="containsBlanks" dxfId="114" priority="82">
      <formula>LEN(TRIM(B25))=0</formula>
    </cfRule>
  </conditionalFormatting>
  <conditionalFormatting sqref="B32">
    <cfRule type="containsBlanks" dxfId="113" priority="80">
      <formula>LEN(TRIM(B32))=0</formula>
    </cfRule>
  </conditionalFormatting>
  <conditionalFormatting sqref="B36:B37">
    <cfRule type="containsBlanks" dxfId="112" priority="78">
      <formula>LEN(TRIM(B36))=0</formula>
    </cfRule>
  </conditionalFormatting>
  <conditionalFormatting sqref="B39:B40">
    <cfRule type="containsBlanks" dxfId="111" priority="75">
      <formula>LEN(TRIM(B39))=0</formula>
    </cfRule>
  </conditionalFormatting>
  <conditionalFormatting sqref="B44:B46">
    <cfRule type="containsBlanks" dxfId="110" priority="73">
      <formula>LEN(TRIM(B44))=0</formula>
    </cfRule>
  </conditionalFormatting>
  <conditionalFormatting sqref="B49">
    <cfRule type="containsBlanks" dxfId="109" priority="71">
      <formula>LEN(TRIM(B49))=0</formula>
    </cfRule>
  </conditionalFormatting>
  <conditionalFormatting sqref="B53">
    <cfRule type="containsBlanks" dxfId="108" priority="69">
      <formula>LEN(TRIM(B53))=0</formula>
    </cfRule>
  </conditionalFormatting>
  <conditionalFormatting sqref="B60">
    <cfRule type="containsBlanks" dxfId="107" priority="67">
      <formula>LEN(TRIM(B60))=0</formula>
    </cfRule>
  </conditionalFormatting>
  <conditionalFormatting sqref="B62:B64">
    <cfRule type="containsBlanks" dxfId="106" priority="66">
      <formula>LEN(TRIM(B62))=0</formula>
    </cfRule>
  </conditionalFormatting>
  <conditionalFormatting sqref="B66">
    <cfRule type="containsBlanks" dxfId="105" priority="65">
      <formula>LEN(TRIM(B66))=0</formula>
    </cfRule>
  </conditionalFormatting>
  <conditionalFormatting sqref="B76:B79">
    <cfRule type="containsBlanks" dxfId="104" priority="60">
      <formula>LEN(TRIM(B76))=0</formula>
    </cfRule>
  </conditionalFormatting>
  <conditionalFormatting sqref="B81">
    <cfRule type="containsBlanks" dxfId="103" priority="57">
      <formula>LEN(TRIM(B81))=0</formula>
    </cfRule>
  </conditionalFormatting>
  <conditionalFormatting sqref="B83:B85">
    <cfRule type="containsBlanks" dxfId="102" priority="56">
      <formula>LEN(TRIM(B83))=0</formula>
    </cfRule>
  </conditionalFormatting>
  <conditionalFormatting sqref="B89:B92">
    <cfRule type="containsBlanks" dxfId="101" priority="52">
      <formula>LEN(TRIM(B89))=0</formula>
    </cfRule>
  </conditionalFormatting>
  <conditionalFormatting sqref="B94:B99">
    <cfRule type="containsBlanks" dxfId="100" priority="51">
      <formula>LEN(TRIM(B94))=0</formula>
    </cfRule>
  </conditionalFormatting>
  <conditionalFormatting sqref="B101:B109">
    <cfRule type="containsBlanks" dxfId="99" priority="50">
      <formula>LEN(TRIM(B101))=0</formula>
    </cfRule>
  </conditionalFormatting>
  <conditionalFormatting sqref="B111">
    <cfRule type="containsBlanks" dxfId="98" priority="49">
      <formula>LEN(TRIM(B111))=0</formula>
    </cfRule>
  </conditionalFormatting>
  <conditionalFormatting sqref="B113:B119">
    <cfRule type="containsBlanks" dxfId="97" priority="48">
      <formula>LEN(TRIM(B113))=0</formula>
    </cfRule>
  </conditionalFormatting>
  <conditionalFormatting sqref="B123:B124">
    <cfRule type="containsBlanks" dxfId="96" priority="42">
      <formula>LEN(TRIM(B123))=0</formula>
    </cfRule>
  </conditionalFormatting>
  <conditionalFormatting sqref="B126:B129">
    <cfRule type="containsBlanks" dxfId="95" priority="39">
      <formula>LEN(TRIM(B126))=0</formula>
    </cfRule>
  </conditionalFormatting>
  <conditionalFormatting sqref="B133:B134">
    <cfRule type="containsBlanks" dxfId="94" priority="34">
      <formula>LEN(TRIM(B133))=0</formula>
    </cfRule>
  </conditionalFormatting>
  <conditionalFormatting sqref="B138:B139">
    <cfRule type="containsBlanks" dxfId="93" priority="33">
      <formula>LEN(TRIM(B138))=0</formula>
    </cfRule>
  </conditionalFormatting>
  <conditionalFormatting sqref="B141">
    <cfRule type="containsBlanks" dxfId="92" priority="31">
      <formula>LEN(TRIM(B141))=0</formula>
    </cfRule>
  </conditionalFormatting>
  <conditionalFormatting sqref="B147:B148">
    <cfRule type="containsBlanks" dxfId="91" priority="22">
      <formula>LEN(TRIM(B147))=0</formula>
    </cfRule>
  </conditionalFormatting>
  <conditionalFormatting sqref="B152:B154">
    <cfRule type="containsBlanks" dxfId="90" priority="20">
      <formula>LEN(TRIM(B152))=0</formula>
    </cfRule>
  </conditionalFormatting>
  <conditionalFormatting sqref="B156:B162">
    <cfRule type="containsBlanks" dxfId="89" priority="18">
      <formula>LEN(TRIM(B156))=0</formula>
    </cfRule>
  </conditionalFormatting>
  <conditionalFormatting sqref="B164">
    <cfRule type="containsBlanks" dxfId="88" priority="16">
      <formula>LEN(TRIM(B164))=0</formula>
    </cfRule>
  </conditionalFormatting>
  <conditionalFormatting sqref="B166:B167">
    <cfRule type="containsBlanks" dxfId="87" priority="14">
      <formula>LEN(TRIM(B166))=0</formula>
    </cfRule>
  </conditionalFormatting>
  <conditionalFormatting sqref="B169">
    <cfRule type="containsBlanks" dxfId="86" priority="11">
      <formula>LEN(TRIM(B169))=0</formula>
    </cfRule>
  </conditionalFormatting>
  <conditionalFormatting sqref="B171">
    <cfRule type="containsBlanks" dxfId="85" priority="9">
      <formula>LEN(TRIM(B171))=0</formula>
    </cfRule>
  </conditionalFormatting>
  <conditionalFormatting sqref="B175">
    <cfRule type="containsBlanks" dxfId="84" priority="2">
      <formula>LEN(TRIM(B175))=0</formula>
    </cfRule>
  </conditionalFormatting>
  <conditionalFormatting sqref="B179">
    <cfRule type="containsBlanks" dxfId="83" priority="7">
      <formula>LEN(TRIM(B179))=0</formula>
    </cfRule>
  </conditionalFormatting>
  <conditionalFormatting sqref="B181">
    <cfRule type="containsBlanks" dxfId="82" priority="6">
      <formula>LEN(TRIM(B181))=0</formula>
    </cfRule>
  </conditionalFormatting>
  <conditionalFormatting sqref="C12:D12">
    <cfRule type="containsBlanks" dxfId="81" priority="99">
      <formula>LEN(TRIM(C12))=0</formula>
    </cfRule>
  </conditionalFormatting>
  <conditionalFormatting sqref="C23:D23">
    <cfRule type="containsBlanks" dxfId="80" priority="98">
      <formula>LEN(TRIM(C23))=0</formula>
    </cfRule>
  </conditionalFormatting>
  <conditionalFormatting sqref="C30:D30">
    <cfRule type="containsBlanks" dxfId="79" priority="97">
      <formula>LEN(TRIM(C30))=0</formula>
    </cfRule>
  </conditionalFormatting>
  <conditionalFormatting sqref="C34:D34">
    <cfRule type="containsBlanks" dxfId="78" priority="96">
      <formula>LEN(TRIM(C34))=0</formula>
    </cfRule>
  </conditionalFormatting>
  <conditionalFormatting sqref="C42:D42">
    <cfRule type="containsBlanks" dxfId="77" priority="95">
      <formula>LEN(TRIM(C42))=0</formula>
    </cfRule>
  </conditionalFormatting>
  <conditionalFormatting sqref="C51:D51">
    <cfRule type="containsBlanks" dxfId="76" priority="94">
      <formula>LEN(TRIM(C51))=0</formula>
    </cfRule>
  </conditionalFormatting>
  <conditionalFormatting sqref="C58:D58">
    <cfRule type="containsBlanks" dxfId="75" priority="61">
      <formula>LEN(TRIM(C58))=0</formula>
    </cfRule>
  </conditionalFormatting>
  <conditionalFormatting sqref="C74:D74">
    <cfRule type="containsBlanks" dxfId="74" priority="58">
      <formula>LEN(TRIM(C74))=0</formula>
    </cfRule>
  </conditionalFormatting>
  <conditionalFormatting sqref="C87:D87">
    <cfRule type="containsBlanks" dxfId="73" priority="26">
      <formula>LEN(TRIM(C87))=0</formula>
    </cfRule>
  </conditionalFormatting>
  <conditionalFormatting sqref="C121:D121">
    <cfRule type="containsBlanks" dxfId="72" priority="40">
      <formula>LEN(TRIM(C121))=0</formula>
    </cfRule>
  </conditionalFormatting>
  <conditionalFormatting sqref="C131:D131">
    <cfRule type="containsBlanks" dxfId="71" priority="28">
      <formula>LEN(TRIM(C131))=0</formula>
    </cfRule>
  </conditionalFormatting>
  <conditionalFormatting sqref="C136:D136">
    <cfRule type="containsBlanks" dxfId="70" priority="29">
      <formula>LEN(TRIM(C136))=0</formula>
    </cfRule>
  </conditionalFormatting>
  <conditionalFormatting sqref="C145:D145">
    <cfRule type="containsBlanks" dxfId="69" priority="25">
      <formula>LEN(TRIM(C145))=0</formula>
    </cfRule>
  </conditionalFormatting>
  <conditionalFormatting sqref="C150:D150">
    <cfRule type="containsBlanks" dxfId="68" priority="24">
      <formula>LEN(TRIM(C150))=0</formula>
    </cfRule>
  </conditionalFormatting>
  <conditionalFormatting sqref="C177:D177">
    <cfRule type="containsBlanks" dxfId="67" priority="23">
      <formula>LEN(TRIM(C177))=0</formula>
    </cfRule>
  </conditionalFormatting>
  <conditionalFormatting sqref="E14:E15">
    <cfRule type="containsBlanks" dxfId="66" priority="89">
      <formula>LEN(TRIM(E14))=0</formula>
    </cfRule>
  </conditionalFormatting>
  <conditionalFormatting sqref="E17:E18">
    <cfRule type="containsBlanks" dxfId="65" priority="87">
      <formula>LEN(TRIM(E17))=0</formula>
    </cfRule>
  </conditionalFormatting>
  <conditionalFormatting sqref="E20:E21">
    <cfRule type="containsBlanks" dxfId="64" priority="86">
      <formula>LEN(TRIM(E20))=0</formula>
    </cfRule>
  </conditionalFormatting>
  <conditionalFormatting sqref="E25:E28">
    <cfRule type="containsBlanks" dxfId="63" priority="81">
      <formula>LEN(TRIM(E25))=0</formula>
    </cfRule>
  </conditionalFormatting>
  <conditionalFormatting sqref="E32">
    <cfRule type="containsBlanks" dxfId="62" priority="79">
      <formula>LEN(TRIM(E32))=0</formula>
    </cfRule>
  </conditionalFormatting>
  <conditionalFormatting sqref="E36:E37">
    <cfRule type="containsBlanks" dxfId="61" priority="76">
      <formula>LEN(TRIM(E36))=0</formula>
    </cfRule>
  </conditionalFormatting>
  <conditionalFormatting sqref="E39:E40">
    <cfRule type="containsBlanks" dxfId="60" priority="74">
      <formula>LEN(TRIM(E39))=0</formula>
    </cfRule>
  </conditionalFormatting>
  <conditionalFormatting sqref="E44:E46">
    <cfRule type="containsBlanks" dxfId="59" priority="72">
      <formula>LEN(TRIM(E44))=0</formula>
    </cfRule>
  </conditionalFormatting>
  <conditionalFormatting sqref="E49">
    <cfRule type="containsBlanks" dxfId="58" priority="70">
      <formula>LEN(TRIM(E49))=0</formula>
    </cfRule>
  </conditionalFormatting>
  <conditionalFormatting sqref="E53">
    <cfRule type="containsBlanks" dxfId="57" priority="68">
      <formula>LEN(TRIM(E53))=0</formula>
    </cfRule>
  </conditionalFormatting>
  <conditionalFormatting sqref="E60">
    <cfRule type="containsBlanks" dxfId="56" priority="64">
      <formula>LEN(TRIM(E60))=0</formula>
    </cfRule>
  </conditionalFormatting>
  <conditionalFormatting sqref="E62:E64">
    <cfRule type="containsBlanks" dxfId="55" priority="63">
      <formula>LEN(TRIM(E62))=0</formula>
    </cfRule>
  </conditionalFormatting>
  <conditionalFormatting sqref="E66">
    <cfRule type="containsBlanks" dxfId="54" priority="62">
      <formula>LEN(TRIM(E66))=0</formula>
    </cfRule>
  </conditionalFormatting>
  <conditionalFormatting sqref="E76:E79">
    <cfRule type="containsBlanks" dxfId="53" priority="59">
      <formula>LEN(TRIM(E76))=0</formula>
    </cfRule>
  </conditionalFormatting>
  <conditionalFormatting sqref="E81">
    <cfRule type="containsBlanks" dxfId="52" priority="54">
      <formula>LEN(TRIM(E81))=0</formula>
    </cfRule>
  </conditionalFormatting>
  <conditionalFormatting sqref="E83:E85">
    <cfRule type="containsBlanks" dxfId="51" priority="55">
      <formula>LEN(TRIM(E83))=0</formula>
    </cfRule>
  </conditionalFormatting>
  <conditionalFormatting sqref="E89:E92">
    <cfRule type="containsBlanks" dxfId="50" priority="43">
      <formula>LEN(TRIM(E89))=0</formula>
    </cfRule>
  </conditionalFormatting>
  <conditionalFormatting sqref="E94:E99">
    <cfRule type="containsBlanks" dxfId="49" priority="44">
      <formula>LEN(TRIM(E94))=0</formula>
    </cfRule>
  </conditionalFormatting>
  <conditionalFormatting sqref="E101:E109">
    <cfRule type="containsBlanks" dxfId="48" priority="45">
      <formula>LEN(TRIM(E101))=0</formula>
    </cfRule>
  </conditionalFormatting>
  <conditionalFormatting sqref="E111">
    <cfRule type="containsBlanks" dxfId="47" priority="46">
      <formula>LEN(TRIM(E111))=0</formula>
    </cfRule>
  </conditionalFormatting>
  <conditionalFormatting sqref="E113:E119">
    <cfRule type="containsBlanks" dxfId="46" priority="47">
      <formula>LEN(TRIM(E113))=0</formula>
    </cfRule>
  </conditionalFormatting>
  <conditionalFormatting sqref="E123:E124">
    <cfRule type="containsBlanks" dxfId="45" priority="41">
      <formula>LEN(TRIM(E123))=0</formula>
    </cfRule>
  </conditionalFormatting>
  <conditionalFormatting sqref="E126:E129">
    <cfRule type="containsBlanks" dxfId="44" priority="38">
      <formula>LEN(TRIM(E126))=0</formula>
    </cfRule>
  </conditionalFormatting>
  <conditionalFormatting sqref="E133:E134">
    <cfRule type="containsBlanks" dxfId="43" priority="35">
      <formula>LEN(TRIM(E133))=0</formula>
    </cfRule>
  </conditionalFormatting>
  <conditionalFormatting sqref="E138:E139">
    <cfRule type="containsBlanks" dxfId="42" priority="32">
      <formula>LEN(TRIM(E138))=0</formula>
    </cfRule>
  </conditionalFormatting>
  <conditionalFormatting sqref="E141">
    <cfRule type="containsBlanks" dxfId="41" priority="30">
      <formula>LEN(TRIM(E141))=0</formula>
    </cfRule>
  </conditionalFormatting>
  <conditionalFormatting sqref="E147:E148">
    <cfRule type="containsBlanks" dxfId="40" priority="21">
      <formula>LEN(TRIM(E147))=0</formula>
    </cfRule>
  </conditionalFormatting>
  <conditionalFormatting sqref="E152:E154">
    <cfRule type="containsBlanks" dxfId="39" priority="19">
      <formula>LEN(TRIM(E152))=0</formula>
    </cfRule>
  </conditionalFormatting>
  <conditionalFormatting sqref="E156:E162">
    <cfRule type="containsBlanks" dxfId="38" priority="17">
      <formula>LEN(TRIM(E156))=0</formula>
    </cfRule>
  </conditionalFormatting>
  <conditionalFormatting sqref="E164">
    <cfRule type="containsBlanks" dxfId="37" priority="15">
      <formula>LEN(TRIM(E164))=0</formula>
    </cfRule>
  </conditionalFormatting>
  <conditionalFormatting sqref="E166:E167">
    <cfRule type="containsBlanks" dxfId="36" priority="3">
      <formula>LEN(TRIM(E166))=0</formula>
    </cfRule>
  </conditionalFormatting>
  <conditionalFormatting sqref="E169">
    <cfRule type="containsBlanks" dxfId="35" priority="10">
      <formula>LEN(TRIM(E169))=0</formula>
    </cfRule>
  </conditionalFormatting>
  <conditionalFormatting sqref="E171">
    <cfRule type="containsBlanks" dxfId="34" priority="8">
      <formula>LEN(TRIM(E171))=0</formula>
    </cfRule>
  </conditionalFormatting>
  <conditionalFormatting sqref="E175">
    <cfRule type="containsBlanks" dxfId="33" priority="1">
      <formula>LEN(TRIM(E175))=0</formula>
    </cfRule>
  </conditionalFormatting>
  <conditionalFormatting sqref="E179">
    <cfRule type="containsBlanks" dxfId="32" priority="5">
      <formula>LEN(TRIM(E179))=0</formula>
    </cfRule>
  </conditionalFormatting>
  <conditionalFormatting sqref="E181">
    <cfRule type="containsBlanks" dxfId="31" priority="4">
      <formula>LEN(TRIM(E181))=0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  <ignoredErrors>
    <ignoredError sqref="B18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48"/>
  <sheetViews>
    <sheetView showGridLines="0" view="pageLayout" topLeftCell="A13" zoomScaleNormal="90" workbookViewId="0">
      <selection activeCell="K18" sqref="K18:K19"/>
    </sheetView>
  </sheetViews>
  <sheetFormatPr defaultColWidth="9.140625" defaultRowHeight="12.75" x14ac:dyDescent="0.2"/>
  <cols>
    <col min="1" max="1" width="83" style="1" customWidth="1"/>
    <col min="2" max="2" width="14.7109375" style="1" bestFit="1" customWidth="1"/>
    <col min="3" max="3" width="15.140625" style="1" bestFit="1" customWidth="1"/>
    <col min="4" max="5" width="14.7109375" style="1" bestFit="1" customWidth="1"/>
    <col min="6" max="7" width="8.5703125" style="1" bestFit="1" customWidth="1"/>
    <col min="8" max="16384" width="9.140625" style="1"/>
  </cols>
  <sheetData>
    <row r="2" spans="1:16" s="3" customFormat="1" ht="15.75" x14ac:dyDescent="0.25">
      <c r="A2" s="178" t="s">
        <v>113</v>
      </c>
      <c r="B2" s="178"/>
      <c r="C2" s="178"/>
      <c r="D2" s="178"/>
      <c r="E2" s="178"/>
      <c r="F2" s="178"/>
      <c r="G2" s="178"/>
    </row>
    <row r="3" spans="1:16" x14ac:dyDescent="0.2">
      <c r="A3" s="51"/>
      <c r="B3" s="51"/>
      <c r="C3" s="51"/>
      <c r="D3" s="51"/>
      <c r="E3" s="51"/>
      <c r="F3" s="51"/>
      <c r="G3" s="51"/>
    </row>
    <row r="4" spans="1:16" ht="38.25" x14ac:dyDescent="0.2">
      <c r="A4" s="62" t="s">
        <v>114</v>
      </c>
      <c r="B4" s="30" t="s">
        <v>228</v>
      </c>
      <c r="C4" s="30" t="s">
        <v>227</v>
      </c>
      <c r="D4" s="30" t="s">
        <v>230</v>
      </c>
      <c r="E4" s="30" t="s">
        <v>229</v>
      </c>
      <c r="F4" s="43" t="s">
        <v>194</v>
      </c>
      <c r="G4" s="43" t="s">
        <v>195</v>
      </c>
    </row>
    <row r="5" spans="1:16" s="4" customFormat="1" ht="11.25" x14ac:dyDescent="0.2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 t="s">
        <v>109</v>
      </c>
      <c r="G5" s="60" t="s">
        <v>110</v>
      </c>
    </row>
    <row r="6" spans="1:16" x14ac:dyDescent="0.2">
      <c r="A6" s="7" t="s">
        <v>115</v>
      </c>
      <c r="B6" s="7"/>
      <c r="C6" s="7"/>
      <c r="D6" s="7"/>
      <c r="E6" s="7"/>
      <c r="F6" s="7"/>
      <c r="G6" s="7"/>
    </row>
    <row r="7" spans="1:16" ht="15.75" x14ac:dyDescent="0.25">
      <c r="A7" s="55" t="s">
        <v>163</v>
      </c>
      <c r="B7" s="66">
        <f>B8</f>
        <v>13718.5</v>
      </c>
      <c r="C7" s="66">
        <f t="shared" ref="C7:E7" si="0">C8</f>
        <v>197502</v>
      </c>
      <c r="D7" s="66">
        <f t="shared" si="0"/>
        <v>197502</v>
      </c>
      <c r="E7" s="66">
        <f t="shared" si="0"/>
        <v>71245.08</v>
      </c>
      <c r="F7" s="131">
        <f>IFERROR(E7/B7*100,"-")</f>
        <v>519.33578744031786</v>
      </c>
      <c r="G7" s="131">
        <f>IFERROR(E7/D7*100,"-")</f>
        <v>36.073092930704497</v>
      </c>
      <c r="I7" s="161"/>
      <c r="J7" s="106"/>
      <c r="K7" s="106"/>
      <c r="L7" s="106"/>
      <c r="M7" s="106"/>
      <c r="N7" s="106"/>
      <c r="O7" s="106"/>
      <c r="P7" s="106"/>
    </row>
    <row r="8" spans="1:16" ht="15.75" x14ac:dyDescent="0.25">
      <c r="A8" s="56" t="s">
        <v>151</v>
      </c>
      <c r="B8" s="14">
        <v>13718.5</v>
      </c>
      <c r="C8" s="14">
        <v>197502</v>
      </c>
      <c r="D8" s="14">
        <v>197502</v>
      </c>
      <c r="E8" s="14">
        <v>71245.08</v>
      </c>
      <c r="F8" s="132">
        <f t="shared" ref="F8:F23" si="1">IFERROR(E8/B8*100,"-")</f>
        <v>519.33578744031786</v>
      </c>
      <c r="G8" s="132">
        <f t="shared" ref="G8:G23" si="2">IFERROR(E8/D8*100,"-")</f>
        <v>36.073092930704497</v>
      </c>
      <c r="I8" s="161"/>
      <c r="J8" s="106"/>
      <c r="K8" s="106"/>
      <c r="L8" s="106"/>
      <c r="M8" s="106"/>
      <c r="N8" s="106"/>
      <c r="O8" s="106"/>
      <c r="P8" s="106"/>
    </row>
    <row r="9" spans="1:16" x14ac:dyDescent="0.2">
      <c r="A9" s="55" t="s">
        <v>164</v>
      </c>
      <c r="B9" s="66">
        <f>B10</f>
        <v>359632.85</v>
      </c>
      <c r="C9" s="66">
        <f t="shared" ref="C9:E9" si="3">C10</f>
        <v>877816</v>
      </c>
      <c r="D9" s="66">
        <f t="shared" si="3"/>
        <v>877816</v>
      </c>
      <c r="E9" s="66">
        <f t="shared" si="3"/>
        <v>394678.84</v>
      </c>
      <c r="F9" s="131">
        <f t="shared" si="1"/>
        <v>109.74493570317618</v>
      </c>
      <c r="G9" s="131">
        <f t="shared" si="2"/>
        <v>44.961454336671927</v>
      </c>
      <c r="I9" s="162"/>
      <c r="J9" s="106"/>
      <c r="K9" s="106"/>
      <c r="L9" s="106"/>
      <c r="M9" s="106"/>
      <c r="N9" s="106"/>
      <c r="O9" s="106"/>
      <c r="P9" s="106"/>
    </row>
    <row r="10" spans="1:16" x14ac:dyDescent="0.2">
      <c r="A10" s="56" t="s">
        <v>158</v>
      </c>
      <c r="B10" s="14">
        <v>359632.85</v>
      </c>
      <c r="C10" s="14">
        <v>877816</v>
      </c>
      <c r="D10" s="14">
        <v>877816</v>
      </c>
      <c r="E10" s="14">
        <v>394678.84</v>
      </c>
      <c r="F10" s="132">
        <f t="shared" si="1"/>
        <v>109.74493570317618</v>
      </c>
      <c r="G10" s="132">
        <f t="shared" si="2"/>
        <v>44.961454336671927</v>
      </c>
      <c r="I10" s="106"/>
      <c r="J10" s="106"/>
      <c r="K10" s="106"/>
      <c r="L10" s="106"/>
      <c r="M10" s="106"/>
      <c r="N10" s="106"/>
      <c r="O10" s="106"/>
      <c r="P10" s="106"/>
    </row>
    <row r="11" spans="1:16" x14ac:dyDescent="0.2">
      <c r="A11" s="55" t="s">
        <v>165</v>
      </c>
      <c r="B11" s="66">
        <f>B12+B13</f>
        <v>2198547.84</v>
      </c>
      <c r="C11" s="66">
        <f t="shared" ref="C11:E11" si="4">C12+C13</f>
        <v>4839671</v>
      </c>
      <c r="D11" s="66">
        <f t="shared" si="4"/>
        <v>4839671</v>
      </c>
      <c r="E11" s="66">
        <f t="shared" si="4"/>
        <v>2559023.0699999998</v>
      </c>
      <c r="F11" s="131">
        <f t="shared" si="1"/>
        <v>116.39606031952437</v>
      </c>
      <c r="G11" s="131">
        <f t="shared" si="2"/>
        <v>52.875971734442274</v>
      </c>
    </row>
    <row r="12" spans="1:16" x14ac:dyDescent="0.2">
      <c r="A12" s="56" t="s">
        <v>154</v>
      </c>
      <c r="B12" s="14">
        <v>2188100.48</v>
      </c>
      <c r="C12" s="14">
        <v>4742783</v>
      </c>
      <c r="D12" s="14">
        <v>4742783</v>
      </c>
      <c r="E12" s="14">
        <v>2515248.44</v>
      </c>
      <c r="F12" s="132">
        <f t="shared" si="1"/>
        <v>114.95123112445</v>
      </c>
      <c r="G12" s="132">
        <f t="shared" si="2"/>
        <v>53.033175669222054</v>
      </c>
    </row>
    <row r="13" spans="1:16" x14ac:dyDescent="0.2">
      <c r="A13" s="56" t="s">
        <v>157</v>
      </c>
      <c r="B13" s="14">
        <v>10447.36</v>
      </c>
      <c r="C13" s="14">
        <v>96888</v>
      </c>
      <c r="D13" s="14">
        <v>96888</v>
      </c>
      <c r="E13" s="14">
        <v>43774.63</v>
      </c>
      <c r="F13" s="132">
        <f t="shared" si="1"/>
        <v>419.00183395613817</v>
      </c>
      <c r="G13" s="132">
        <f t="shared" si="2"/>
        <v>45.180651886714557</v>
      </c>
    </row>
    <row r="14" spans="1:16" x14ac:dyDescent="0.2">
      <c r="A14" s="55" t="s">
        <v>166</v>
      </c>
      <c r="B14" s="66">
        <f>B15+B16</f>
        <v>246323.87</v>
      </c>
      <c r="C14" s="66">
        <f t="shared" ref="C14:E14" si="5">C15+C16</f>
        <v>293914</v>
      </c>
      <c r="D14" s="66">
        <f t="shared" si="5"/>
        <v>293914</v>
      </c>
      <c r="E14" s="66">
        <f t="shared" si="5"/>
        <v>113493.45999999999</v>
      </c>
      <c r="F14" s="131">
        <f t="shared" si="1"/>
        <v>46.07489318838649</v>
      </c>
      <c r="G14" s="131">
        <f t="shared" si="2"/>
        <v>38.614513088862722</v>
      </c>
    </row>
    <row r="15" spans="1:16" x14ac:dyDescent="0.2">
      <c r="A15" s="56" t="s">
        <v>155</v>
      </c>
      <c r="B15" s="14">
        <v>188346.33</v>
      </c>
      <c r="C15" s="14">
        <v>241489</v>
      </c>
      <c r="D15" s="14">
        <v>241489</v>
      </c>
      <c r="E15" s="14">
        <v>54956.959999999999</v>
      </c>
      <c r="F15" s="132">
        <f t="shared" si="1"/>
        <v>29.178673138998779</v>
      </c>
      <c r="G15" s="132">
        <f t="shared" si="2"/>
        <v>22.757541751384121</v>
      </c>
    </row>
    <row r="16" spans="1:16" x14ac:dyDescent="0.2">
      <c r="A16" s="56" t="s">
        <v>156</v>
      </c>
      <c r="B16" s="14">
        <v>57977.54</v>
      </c>
      <c r="C16" s="14">
        <v>52425</v>
      </c>
      <c r="D16" s="14">
        <v>52425</v>
      </c>
      <c r="E16" s="14">
        <v>58536.5</v>
      </c>
      <c r="F16" s="132">
        <f t="shared" si="1"/>
        <v>100.96409747636757</v>
      </c>
      <c r="G16" s="132">
        <f t="shared" si="2"/>
        <v>111.65760610395803</v>
      </c>
    </row>
    <row r="17" spans="1:7" x14ac:dyDescent="0.2">
      <c r="A17" s="55" t="s">
        <v>199</v>
      </c>
      <c r="B17" s="66">
        <f>B18</f>
        <v>1327.1</v>
      </c>
      <c r="C17" s="66">
        <f t="shared" ref="C17:E17" si="6">C18</f>
        <v>0</v>
      </c>
      <c r="D17" s="66">
        <f t="shared" si="6"/>
        <v>0</v>
      </c>
      <c r="E17" s="66">
        <f t="shared" si="6"/>
        <v>1250</v>
      </c>
      <c r="F17" s="131">
        <f t="shared" si="1"/>
        <v>94.190339838746141</v>
      </c>
      <c r="G17" s="131" t="str">
        <f t="shared" si="2"/>
        <v>-</v>
      </c>
    </row>
    <row r="18" spans="1:7" x14ac:dyDescent="0.2">
      <c r="A18" s="56" t="s">
        <v>198</v>
      </c>
      <c r="B18" s="14">
        <v>1327.1</v>
      </c>
      <c r="C18" s="14">
        <v>0</v>
      </c>
      <c r="D18" s="14">
        <v>0</v>
      </c>
      <c r="E18" s="14">
        <v>1250</v>
      </c>
      <c r="F18" s="132">
        <f t="shared" si="1"/>
        <v>94.190339838746141</v>
      </c>
      <c r="G18" s="132" t="str">
        <f t="shared" si="2"/>
        <v>-</v>
      </c>
    </row>
    <row r="19" spans="1:7" x14ac:dyDescent="0.2">
      <c r="A19" s="55" t="s">
        <v>220</v>
      </c>
      <c r="B19" s="66">
        <f>B20+B21</f>
        <v>2298.02</v>
      </c>
      <c r="C19" s="66">
        <f t="shared" ref="C19:E19" si="7">C20+C21</f>
        <v>2256</v>
      </c>
      <c r="D19" s="66">
        <f t="shared" si="7"/>
        <v>2256</v>
      </c>
      <c r="E19" s="66">
        <f t="shared" si="7"/>
        <v>1591.41</v>
      </c>
      <c r="F19" s="131">
        <f t="shared" si="1"/>
        <v>69.251355514747488</v>
      </c>
      <c r="G19" s="131">
        <f t="shared" si="2"/>
        <v>70.541223404255334</v>
      </c>
    </row>
    <row r="20" spans="1:7" x14ac:dyDescent="0.2">
      <c r="A20" s="56" t="s">
        <v>152</v>
      </c>
      <c r="B20" s="14">
        <v>2245.08</v>
      </c>
      <c r="C20" s="14">
        <v>2256</v>
      </c>
      <c r="D20" s="14">
        <v>2256</v>
      </c>
      <c r="E20" s="14">
        <v>1175.7</v>
      </c>
      <c r="F20" s="132">
        <f t="shared" si="1"/>
        <v>52.367844352985195</v>
      </c>
      <c r="G20" s="132">
        <f t="shared" si="2"/>
        <v>52.114361702127667</v>
      </c>
    </row>
    <row r="21" spans="1:7" x14ac:dyDescent="0.2">
      <c r="A21" s="56" t="s">
        <v>167</v>
      </c>
      <c r="B21" s="122">
        <v>52.94</v>
      </c>
      <c r="C21" s="122">
        <v>0</v>
      </c>
      <c r="D21" s="122">
        <v>0</v>
      </c>
      <c r="E21" s="122">
        <v>415.71</v>
      </c>
      <c r="F21" s="132">
        <f t="shared" si="1"/>
        <v>785.24744994333207</v>
      </c>
      <c r="G21" s="132" t="str">
        <f t="shared" si="2"/>
        <v>-</v>
      </c>
    </row>
    <row r="22" spans="1:7" x14ac:dyDescent="0.2">
      <c r="A22" s="56"/>
      <c r="B22" s="11"/>
      <c r="C22" s="11"/>
      <c r="D22" s="11"/>
      <c r="E22" s="11"/>
      <c r="F22" s="132"/>
      <c r="G22" s="132"/>
    </row>
    <row r="23" spans="1:7" x14ac:dyDescent="0.2">
      <c r="A23" s="64" t="s">
        <v>15</v>
      </c>
      <c r="B23" s="65">
        <f>B7+B9+B11+B14+B17+B19</f>
        <v>2821848.18</v>
      </c>
      <c r="C23" s="65">
        <f t="shared" ref="C23:E23" si="8">C7+C9+C11+C14+C17+C19</f>
        <v>6211159</v>
      </c>
      <c r="D23" s="65">
        <f t="shared" si="8"/>
        <v>6211159</v>
      </c>
      <c r="E23" s="65">
        <f t="shared" si="8"/>
        <v>3141281.86</v>
      </c>
      <c r="F23" s="116">
        <f t="shared" si="1"/>
        <v>111.3200165148502</v>
      </c>
      <c r="G23" s="116">
        <f t="shared" si="2"/>
        <v>50.574809950928646</v>
      </c>
    </row>
    <row r="24" spans="1:7" s="5" customFormat="1" x14ac:dyDescent="0.2">
      <c r="B24" s="96"/>
      <c r="C24" s="96"/>
      <c r="D24" s="96"/>
      <c r="E24" s="96"/>
      <c r="F24" s="100"/>
      <c r="G24" s="100"/>
    </row>
    <row r="25" spans="1:7" x14ac:dyDescent="0.2">
      <c r="B25" s="79"/>
      <c r="C25" s="79"/>
      <c r="D25" s="79"/>
      <c r="E25" s="79"/>
      <c r="F25" s="50"/>
      <c r="G25" s="50"/>
    </row>
    <row r="26" spans="1:7" x14ac:dyDescent="0.2">
      <c r="B26" s="79"/>
      <c r="C26" s="79"/>
      <c r="D26" s="79"/>
      <c r="E26" s="79"/>
      <c r="F26" s="101"/>
      <c r="G26" s="101"/>
    </row>
    <row r="27" spans="1:7" x14ac:dyDescent="0.2">
      <c r="A27" s="7" t="s">
        <v>116</v>
      </c>
      <c r="B27" s="99"/>
      <c r="C27" s="99"/>
      <c r="D27" s="99"/>
      <c r="E27" s="99"/>
      <c r="F27" s="57"/>
      <c r="G27" s="57"/>
    </row>
    <row r="28" spans="1:7" x14ac:dyDescent="0.2">
      <c r="A28" s="55" t="s">
        <v>163</v>
      </c>
      <c r="B28" s="125">
        <f>B29</f>
        <v>13718.5</v>
      </c>
      <c r="C28" s="125">
        <f t="shared" ref="C28:E28" si="9">C29</f>
        <v>197502</v>
      </c>
      <c r="D28" s="125">
        <f t="shared" si="9"/>
        <v>197502</v>
      </c>
      <c r="E28" s="125">
        <f t="shared" si="9"/>
        <v>71245.08</v>
      </c>
      <c r="F28" s="131">
        <f t="shared" ref="F28:F46" si="10">IFERROR(E28/B28*100,"-")</f>
        <v>519.33578744031786</v>
      </c>
      <c r="G28" s="131">
        <f t="shared" ref="G28:G46" si="11">IFERROR(E28/D28*100,"-")</f>
        <v>36.073092930704497</v>
      </c>
    </row>
    <row r="29" spans="1:7" x14ac:dyDescent="0.2">
      <c r="A29" s="56" t="s">
        <v>151</v>
      </c>
      <c r="B29" s="126">
        <v>13718.5</v>
      </c>
      <c r="C29" s="126">
        <v>197502</v>
      </c>
      <c r="D29" s="126">
        <v>197502</v>
      </c>
      <c r="E29" s="126">
        <v>71245.08</v>
      </c>
      <c r="F29" s="132">
        <f t="shared" si="10"/>
        <v>519.33578744031786</v>
      </c>
      <c r="G29" s="132">
        <f t="shared" si="11"/>
        <v>36.073092930704497</v>
      </c>
    </row>
    <row r="30" spans="1:7" x14ac:dyDescent="0.2">
      <c r="A30" s="55" t="s">
        <v>164</v>
      </c>
      <c r="B30" s="125">
        <f>B31</f>
        <v>319996.53999999998</v>
      </c>
      <c r="C30" s="125">
        <f t="shared" ref="C30:E30" si="12">C31</f>
        <v>832292</v>
      </c>
      <c r="D30" s="125">
        <f t="shared" si="12"/>
        <v>832292</v>
      </c>
      <c r="E30" s="125">
        <f t="shared" si="12"/>
        <v>350017.27</v>
      </c>
      <c r="F30" s="131">
        <f t="shared" si="10"/>
        <v>109.38157956332904</v>
      </c>
      <c r="G30" s="131">
        <f t="shared" si="11"/>
        <v>42.054623857972921</v>
      </c>
    </row>
    <row r="31" spans="1:7" x14ac:dyDescent="0.2">
      <c r="A31" s="56" t="s">
        <v>158</v>
      </c>
      <c r="B31" s="126">
        <v>319996.53999999998</v>
      </c>
      <c r="C31" s="126">
        <v>832292</v>
      </c>
      <c r="D31" s="126">
        <v>832292</v>
      </c>
      <c r="E31" s="126">
        <v>350017.27</v>
      </c>
      <c r="F31" s="132">
        <f t="shared" si="10"/>
        <v>109.38157956332904</v>
      </c>
      <c r="G31" s="132">
        <f t="shared" si="11"/>
        <v>42.054623857972921</v>
      </c>
    </row>
    <row r="32" spans="1:7" x14ac:dyDescent="0.2">
      <c r="A32" s="55" t="s">
        <v>165</v>
      </c>
      <c r="B32" s="125">
        <f>B33+B34</f>
        <v>2195633.17</v>
      </c>
      <c r="C32" s="125">
        <f t="shared" ref="C32:E32" si="13">C33+C34</f>
        <v>4839671</v>
      </c>
      <c r="D32" s="125">
        <f t="shared" si="13"/>
        <v>4839671</v>
      </c>
      <c r="E32" s="125">
        <f t="shared" si="13"/>
        <v>2545594.23</v>
      </c>
      <c r="F32" s="131">
        <f t="shared" si="10"/>
        <v>115.93895851008665</v>
      </c>
      <c r="G32" s="131">
        <f t="shared" si="11"/>
        <v>52.598497501173114</v>
      </c>
    </row>
    <row r="33" spans="1:7" x14ac:dyDescent="0.2">
      <c r="A33" s="56" t="s">
        <v>154</v>
      </c>
      <c r="B33" s="126">
        <v>2185185.81</v>
      </c>
      <c r="C33" s="126">
        <v>4742783</v>
      </c>
      <c r="D33" s="126">
        <v>4742783</v>
      </c>
      <c r="E33" s="126">
        <v>2501819.6</v>
      </c>
      <c r="F33" s="132">
        <f t="shared" si="10"/>
        <v>114.49001675514268</v>
      </c>
      <c r="G33" s="132">
        <f t="shared" si="11"/>
        <v>52.75003305021545</v>
      </c>
    </row>
    <row r="34" spans="1:7" x14ac:dyDescent="0.2">
      <c r="A34" s="56" t="s">
        <v>157</v>
      </c>
      <c r="B34" s="126">
        <v>10447.36</v>
      </c>
      <c r="C34" s="126">
        <v>96888</v>
      </c>
      <c r="D34" s="126">
        <v>96888</v>
      </c>
      <c r="E34" s="126">
        <v>43774.63</v>
      </c>
      <c r="F34" s="132">
        <f t="shared" si="10"/>
        <v>419.00183395613817</v>
      </c>
      <c r="G34" s="132">
        <f t="shared" si="11"/>
        <v>45.180651886714557</v>
      </c>
    </row>
    <row r="35" spans="1:7" x14ac:dyDescent="0.2">
      <c r="A35" s="55" t="s">
        <v>166</v>
      </c>
      <c r="B35" s="125">
        <f>B36+B37</f>
        <v>181728.64000000001</v>
      </c>
      <c r="C35" s="125">
        <f t="shared" ref="C35:E35" si="14">C36+C37</f>
        <v>255292</v>
      </c>
      <c r="D35" s="125">
        <f t="shared" si="14"/>
        <v>255292</v>
      </c>
      <c r="E35" s="125">
        <f t="shared" si="14"/>
        <v>164550.19</v>
      </c>
      <c r="F35" s="131">
        <f t="shared" si="10"/>
        <v>90.547197183668999</v>
      </c>
      <c r="G35" s="131">
        <f t="shared" si="11"/>
        <v>64.455678203782341</v>
      </c>
    </row>
    <row r="36" spans="1:7" x14ac:dyDescent="0.2">
      <c r="A36" s="56" t="s">
        <v>155</v>
      </c>
      <c r="B36" s="126">
        <v>125225.89</v>
      </c>
      <c r="C36" s="126">
        <v>208441</v>
      </c>
      <c r="D36" s="126">
        <v>208441</v>
      </c>
      <c r="E36" s="126">
        <v>91568.77</v>
      </c>
      <c r="F36" s="132">
        <f t="shared" si="10"/>
        <v>73.122874191590896</v>
      </c>
      <c r="G36" s="132">
        <f t="shared" si="11"/>
        <v>43.930306417643365</v>
      </c>
    </row>
    <row r="37" spans="1:7" x14ac:dyDescent="0.2">
      <c r="A37" s="56" t="s">
        <v>156</v>
      </c>
      <c r="B37" s="126">
        <v>56502.75</v>
      </c>
      <c r="C37" s="126">
        <v>46851</v>
      </c>
      <c r="D37" s="126">
        <v>46851</v>
      </c>
      <c r="E37" s="126">
        <v>72981.42</v>
      </c>
      <c r="F37" s="132">
        <f t="shared" si="10"/>
        <v>129.16436810597713</v>
      </c>
      <c r="G37" s="132">
        <f t="shared" si="11"/>
        <v>155.77345200742781</v>
      </c>
    </row>
    <row r="38" spans="1:7" x14ac:dyDescent="0.2">
      <c r="A38" s="55" t="s">
        <v>199</v>
      </c>
      <c r="B38" s="125">
        <f>B39</f>
        <v>1327.1</v>
      </c>
      <c r="C38" s="125">
        <f t="shared" ref="C38:E38" si="15">C39</f>
        <v>0</v>
      </c>
      <c r="D38" s="125">
        <f t="shared" si="15"/>
        <v>0</v>
      </c>
      <c r="E38" s="125">
        <f t="shared" si="15"/>
        <v>5308.91</v>
      </c>
      <c r="F38" s="131">
        <f t="shared" si="10"/>
        <v>400.03842965865425</v>
      </c>
      <c r="G38" s="131" t="str">
        <f t="shared" si="11"/>
        <v>-</v>
      </c>
    </row>
    <row r="39" spans="1:7" x14ac:dyDescent="0.2">
      <c r="A39" s="56" t="s">
        <v>198</v>
      </c>
      <c r="B39" s="126">
        <v>1327.1</v>
      </c>
      <c r="C39" s="126">
        <v>0</v>
      </c>
      <c r="D39" s="126">
        <v>0</v>
      </c>
      <c r="E39" s="126">
        <v>5308.91</v>
      </c>
      <c r="F39" s="132">
        <f t="shared" si="10"/>
        <v>400.03842965865425</v>
      </c>
      <c r="G39" s="132" t="str">
        <f t="shared" si="11"/>
        <v>-</v>
      </c>
    </row>
    <row r="40" spans="1:7" x14ac:dyDescent="0.2">
      <c r="A40" s="55" t="s">
        <v>220</v>
      </c>
      <c r="B40" s="125">
        <f>B41+B42</f>
        <v>2298.02</v>
      </c>
      <c r="C40" s="125">
        <f t="shared" ref="C40:E40" si="16">C41+C42</f>
        <v>2256</v>
      </c>
      <c r="D40" s="125">
        <f t="shared" si="16"/>
        <v>2256</v>
      </c>
      <c r="E40" s="125">
        <f t="shared" si="16"/>
        <v>1591.41</v>
      </c>
      <c r="F40" s="131">
        <f t="shared" si="10"/>
        <v>69.251355514747488</v>
      </c>
      <c r="G40" s="131">
        <f t="shared" si="11"/>
        <v>70.541223404255334</v>
      </c>
    </row>
    <row r="41" spans="1:7" x14ac:dyDescent="0.2">
      <c r="A41" s="56" t="s">
        <v>152</v>
      </c>
      <c r="B41" s="126">
        <v>2245.08</v>
      </c>
      <c r="C41" s="126">
        <v>2256</v>
      </c>
      <c r="D41" s="126">
        <v>2256</v>
      </c>
      <c r="E41" s="126">
        <v>1175.7</v>
      </c>
      <c r="F41" s="132">
        <f t="shared" si="10"/>
        <v>52.367844352985195</v>
      </c>
      <c r="G41" s="132">
        <f t="shared" si="11"/>
        <v>52.114361702127667</v>
      </c>
    </row>
    <row r="42" spans="1:7" x14ac:dyDescent="0.2">
      <c r="A42" s="56" t="s">
        <v>167</v>
      </c>
      <c r="B42" s="23">
        <v>52.94</v>
      </c>
      <c r="C42" s="23">
        <v>0</v>
      </c>
      <c r="D42" s="23">
        <v>0</v>
      </c>
      <c r="E42" s="23">
        <v>415.71</v>
      </c>
      <c r="F42" s="132">
        <f t="shared" si="10"/>
        <v>785.24744994333207</v>
      </c>
      <c r="G42" s="132" t="str">
        <f t="shared" si="11"/>
        <v>-</v>
      </c>
    </row>
    <row r="43" spans="1:7" x14ac:dyDescent="0.2">
      <c r="A43" s="55" t="s">
        <v>168</v>
      </c>
      <c r="B43" s="125">
        <f>B44</f>
        <v>25258</v>
      </c>
      <c r="C43" s="125">
        <f t="shared" ref="C43:E43" si="17">C44</f>
        <v>0</v>
      </c>
      <c r="D43" s="125">
        <f t="shared" si="17"/>
        <v>0</v>
      </c>
      <c r="E43" s="125">
        <f t="shared" si="17"/>
        <v>0</v>
      </c>
      <c r="F43" s="131">
        <f t="shared" si="10"/>
        <v>0</v>
      </c>
      <c r="G43" s="131" t="str">
        <f t="shared" si="11"/>
        <v>-</v>
      </c>
    </row>
    <row r="44" spans="1:7" x14ac:dyDescent="0.2">
      <c r="A44" s="56" t="s">
        <v>153</v>
      </c>
      <c r="B44" s="23">
        <v>25258</v>
      </c>
      <c r="C44" s="23">
        <v>0</v>
      </c>
      <c r="D44" s="23">
        <v>0</v>
      </c>
      <c r="E44" s="23">
        <v>0</v>
      </c>
      <c r="F44" s="132">
        <f t="shared" si="10"/>
        <v>0</v>
      </c>
      <c r="G44" s="132" t="str">
        <f t="shared" si="11"/>
        <v>-</v>
      </c>
    </row>
    <row r="45" spans="1:7" x14ac:dyDescent="0.2">
      <c r="A45" s="56"/>
      <c r="B45" s="126"/>
      <c r="C45" s="126"/>
      <c r="D45" s="126"/>
      <c r="E45" s="126"/>
      <c r="F45" s="132"/>
      <c r="G45" s="132"/>
    </row>
    <row r="46" spans="1:7" x14ac:dyDescent="0.2">
      <c r="A46" s="64" t="s">
        <v>97</v>
      </c>
      <c r="B46" s="128">
        <f>B28+B30+B32+B35+B38+B40+B43</f>
        <v>2739959.97</v>
      </c>
      <c r="C46" s="128">
        <f t="shared" ref="C46:E46" si="18">C28+C30+C32+C35+C38+C40+C43</f>
        <v>6127013</v>
      </c>
      <c r="D46" s="128">
        <f t="shared" si="18"/>
        <v>6127013</v>
      </c>
      <c r="E46" s="128">
        <f t="shared" si="18"/>
        <v>3138307.0900000003</v>
      </c>
      <c r="F46" s="116">
        <f t="shared" si="10"/>
        <v>114.53842845740554</v>
      </c>
      <c r="G46" s="116">
        <f t="shared" si="11"/>
        <v>51.220832891981793</v>
      </c>
    </row>
    <row r="48" spans="1:7" x14ac:dyDescent="0.2">
      <c r="B48" s="79"/>
      <c r="C48" s="79"/>
      <c r="D48" s="79"/>
      <c r="E48" s="79"/>
      <c r="F48" s="79"/>
      <c r="G48" s="79"/>
    </row>
  </sheetData>
  <mergeCells count="1">
    <mergeCell ref="A2:G2"/>
  </mergeCells>
  <conditionalFormatting sqref="B8:E8">
    <cfRule type="containsBlanks" dxfId="30" priority="13">
      <formula>LEN(TRIM(B8))=0</formula>
    </cfRule>
  </conditionalFormatting>
  <conditionalFormatting sqref="B10:E10">
    <cfRule type="containsBlanks" dxfId="29" priority="12">
      <formula>LEN(TRIM(B10))=0</formula>
    </cfRule>
  </conditionalFormatting>
  <conditionalFormatting sqref="B12:E13">
    <cfRule type="containsBlanks" dxfId="28" priority="11">
      <formula>LEN(TRIM(B12))=0</formula>
    </cfRule>
  </conditionalFormatting>
  <conditionalFormatting sqref="B15:E16">
    <cfRule type="containsBlanks" dxfId="27" priority="10">
      <formula>LEN(TRIM(B15))=0</formula>
    </cfRule>
  </conditionalFormatting>
  <conditionalFormatting sqref="B18:E18">
    <cfRule type="containsBlanks" dxfId="26" priority="9">
      <formula>LEN(TRIM(B18))=0</formula>
    </cfRule>
  </conditionalFormatting>
  <conditionalFormatting sqref="B20:E21">
    <cfRule type="containsBlanks" dxfId="25" priority="8">
      <formula>LEN(TRIM(B20))=0</formula>
    </cfRule>
  </conditionalFormatting>
  <conditionalFormatting sqref="B29:E29">
    <cfRule type="containsBlanks" dxfId="24" priority="7">
      <formula>LEN(TRIM(B29))=0</formula>
    </cfRule>
  </conditionalFormatting>
  <conditionalFormatting sqref="B31:E31">
    <cfRule type="containsBlanks" dxfId="23" priority="6">
      <formula>LEN(TRIM(B31))=0</formula>
    </cfRule>
  </conditionalFormatting>
  <conditionalFormatting sqref="B33:E34">
    <cfRule type="containsBlanks" dxfId="22" priority="5">
      <formula>LEN(TRIM(B33))=0</formula>
    </cfRule>
  </conditionalFormatting>
  <conditionalFormatting sqref="B36:E37">
    <cfRule type="containsBlanks" dxfId="21" priority="4">
      <formula>LEN(TRIM(B36))=0</formula>
    </cfRule>
  </conditionalFormatting>
  <conditionalFormatting sqref="B39:E39">
    <cfRule type="containsBlanks" dxfId="20" priority="3">
      <formula>LEN(TRIM(B39))=0</formula>
    </cfRule>
  </conditionalFormatting>
  <conditionalFormatting sqref="B41:E42">
    <cfRule type="containsBlanks" dxfId="19" priority="2">
      <formula>LEN(TRIM(B41))=0</formula>
    </cfRule>
  </conditionalFormatting>
  <conditionalFormatting sqref="B44:E44">
    <cfRule type="containsBlanks" dxfId="18" priority="1">
      <formula>LEN(TRIM(B44))=0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 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0"/>
  <sheetViews>
    <sheetView showGridLines="0" tabSelected="1" view="pageLayout" topLeftCell="A2" zoomScaleNormal="100" workbookViewId="0">
      <selection activeCell="B24" sqref="B24"/>
    </sheetView>
  </sheetViews>
  <sheetFormatPr defaultColWidth="9.140625" defaultRowHeight="12.75" x14ac:dyDescent="0.2"/>
  <cols>
    <col min="1" max="1" width="100.140625" style="1" customWidth="1"/>
    <col min="2" max="2" width="16.7109375" style="1" customWidth="1"/>
    <col min="3" max="3" width="15.28515625" style="1" bestFit="1" customWidth="1"/>
    <col min="4" max="4" width="15.85546875" style="1" bestFit="1" customWidth="1"/>
    <col min="5" max="5" width="16" style="1" customWidth="1"/>
    <col min="6" max="6" width="9.140625" style="1" bestFit="1" customWidth="1"/>
    <col min="7" max="7" width="8.5703125" style="1" bestFit="1" customWidth="1"/>
    <col min="8" max="16384" width="9.140625" style="1"/>
  </cols>
  <sheetData>
    <row r="1" spans="1:16" s="3" customFormat="1" ht="13.5" customHeight="1" x14ac:dyDescent="0.25">
      <c r="A1" s="178" t="s">
        <v>117</v>
      </c>
      <c r="B1" s="178"/>
      <c r="C1" s="178"/>
      <c r="D1" s="178"/>
      <c r="E1" s="178"/>
      <c r="F1" s="178"/>
      <c r="G1" s="178"/>
    </row>
    <row r="2" spans="1:16" ht="3.75" customHeight="1" x14ac:dyDescent="0.2">
      <c r="A2" s="51"/>
      <c r="B2" s="51"/>
      <c r="C2" s="51"/>
      <c r="D2" s="51"/>
      <c r="E2" s="51"/>
      <c r="F2" s="51"/>
      <c r="G2" s="51"/>
    </row>
    <row r="3" spans="1:16" ht="38.25" x14ac:dyDescent="0.2">
      <c r="A3" s="62" t="s">
        <v>118</v>
      </c>
      <c r="B3" s="30" t="s">
        <v>228</v>
      </c>
      <c r="C3" s="30" t="s">
        <v>227</v>
      </c>
      <c r="D3" s="30" t="s">
        <v>230</v>
      </c>
      <c r="E3" s="30" t="s">
        <v>229</v>
      </c>
      <c r="F3" s="43" t="s">
        <v>194</v>
      </c>
      <c r="G3" s="43" t="s">
        <v>195</v>
      </c>
    </row>
    <row r="4" spans="1:16" s="4" customFormat="1" ht="8.25" customHeight="1" x14ac:dyDescent="0.2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 t="s">
        <v>109</v>
      </c>
      <c r="G4" s="60" t="s">
        <v>110</v>
      </c>
    </row>
    <row r="5" spans="1:16" x14ac:dyDescent="0.2">
      <c r="A5" s="7" t="s">
        <v>124</v>
      </c>
      <c r="B5" s="7"/>
      <c r="C5" s="7"/>
      <c r="D5" s="7"/>
      <c r="E5" s="7"/>
      <c r="F5" s="7"/>
      <c r="G5" s="7"/>
    </row>
    <row r="6" spans="1:16" ht="15.75" x14ac:dyDescent="0.25">
      <c r="A6" s="119" t="s">
        <v>119</v>
      </c>
      <c r="B6" s="135">
        <f>SUM(B7:B11)</f>
        <v>0</v>
      </c>
      <c r="C6" s="135">
        <f t="shared" ref="C6:E6" si="0">SUM(C7:C11)</f>
        <v>0</v>
      </c>
      <c r="D6" s="135">
        <f t="shared" si="0"/>
        <v>0</v>
      </c>
      <c r="E6" s="135">
        <f t="shared" si="0"/>
        <v>0</v>
      </c>
      <c r="F6" s="137" t="str">
        <f>IFERROR(E6/B6*100,"-")</f>
        <v>-</v>
      </c>
      <c r="G6" s="137" t="str">
        <f>IFERROR(E6/D6*100,"-")</f>
        <v>-</v>
      </c>
      <c r="I6" s="161"/>
      <c r="J6" s="106"/>
      <c r="K6" s="106"/>
      <c r="L6" s="106"/>
      <c r="M6" s="106"/>
      <c r="N6" s="106"/>
      <c r="O6" s="106"/>
      <c r="P6" s="106"/>
    </row>
    <row r="7" spans="1:16" ht="15.75" x14ac:dyDescent="0.25">
      <c r="A7" s="59" t="s">
        <v>169</v>
      </c>
      <c r="B7" s="23">
        <v>0</v>
      </c>
      <c r="C7" s="23">
        <v>0</v>
      </c>
      <c r="D7" s="23">
        <v>0</v>
      </c>
      <c r="E7" s="23">
        <v>0</v>
      </c>
      <c r="F7" s="132" t="str">
        <f t="shared" ref="F7:F38" si="1">IFERROR(E7/B7*100,"-")</f>
        <v>-</v>
      </c>
      <c r="G7" s="132" t="str">
        <f t="shared" ref="G7:G38" si="2">IFERROR(E7/D7*100,"-")</f>
        <v>-</v>
      </c>
      <c r="I7" s="161"/>
      <c r="J7" s="106"/>
      <c r="K7" s="106"/>
      <c r="L7" s="106"/>
      <c r="M7" s="106"/>
      <c r="N7" s="106"/>
      <c r="O7" s="106"/>
      <c r="P7" s="106"/>
    </row>
    <row r="8" spans="1:16" x14ac:dyDescent="0.2">
      <c r="A8" s="59" t="s">
        <v>214</v>
      </c>
      <c r="B8" s="23">
        <v>0</v>
      </c>
      <c r="C8" s="23">
        <v>0</v>
      </c>
      <c r="D8" s="23">
        <v>0</v>
      </c>
      <c r="E8" s="23">
        <v>0</v>
      </c>
      <c r="F8" s="132" t="str">
        <f t="shared" si="1"/>
        <v>-</v>
      </c>
      <c r="G8" s="132" t="str">
        <f t="shared" si="2"/>
        <v>-</v>
      </c>
      <c r="I8" s="162"/>
      <c r="J8" s="106"/>
      <c r="K8" s="106"/>
      <c r="L8" s="106"/>
      <c r="M8" s="106"/>
      <c r="N8" s="106"/>
      <c r="O8" s="106"/>
      <c r="P8" s="106"/>
    </row>
    <row r="9" spans="1:16" x14ac:dyDescent="0.2">
      <c r="A9" s="59" t="s">
        <v>170</v>
      </c>
      <c r="B9" s="23">
        <v>0</v>
      </c>
      <c r="C9" s="23">
        <v>0</v>
      </c>
      <c r="D9" s="23">
        <v>0</v>
      </c>
      <c r="E9" s="23">
        <v>0</v>
      </c>
      <c r="F9" s="132" t="str">
        <f t="shared" si="1"/>
        <v>-</v>
      </c>
      <c r="G9" s="132" t="str">
        <f t="shared" si="2"/>
        <v>-</v>
      </c>
      <c r="I9" s="106"/>
      <c r="J9" s="106"/>
      <c r="K9" s="106"/>
      <c r="L9" s="106"/>
      <c r="M9" s="106"/>
      <c r="N9" s="106"/>
      <c r="O9" s="106"/>
      <c r="P9" s="106"/>
    </row>
    <row r="10" spans="1:16" x14ac:dyDescent="0.2">
      <c r="A10" s="59" t="s">
        <v>171</v>
      </c>
      <c r="B10" s="23">
        <v>0</v>
      </c>
      <c r="C10" s="23">
        <v>0</v>
      </c>
      <c r="D10" s="23">
        <v>0</v>
      </c>
      <c r="E10" s="23">
        <v>0</v>
      </c>
      <c r="F10" s="132" t="str">
        <f t="shared" si="1"/>
        <v>-</v>
      </c>
      <c r="G10" s="132" t="str">
        <f t="shared" si="2"/>
        <v>-</v>
      </c>
    </row>
    <row r="11" spans="1:16" x14ac:dyDescent="0.2">
      <c r="A11" s="59" t="s">
        <v>172</v>
      </c>
      <c r="B11" s="23">
        <v>0</v>
      </c>
      <c r="C11" s="23">
        <v>0</v>
      </c>
      <c r="D11" s="23">
        <v>0</v>
      </c>
      <c r="E11" s="23">
        <v>0</v>
      </c>
      <c r="F11" s="132" t="str">
        <f t="shared" si="1"/>
        <v>-</v>
      </c>
      <c r="G11" s="132" t="str">
        <f t="shared" si="2"/>
        <v>-</v>
      </c>
    </row>
    <row r="12" spans="1:16" x14ac:dyDescent="0.2">
      <c r="A12" s="103" t="s">
        <v>120</v>
      </c>
      <c r="B12" s="135">
        <f>SUM(B13:B16)</f>
        <v>0</v>
      </c>
      <c r="C12" s="135">
        <f t="shared" ref="C12:E12" si="3">SUM(C13:C16)</f>
        <v>0</v>
      </c>
      <c r="D12" s="135">
        <f t="shared" si="3"/>
        <v>0</v>
      </c>
      <c r="E12" s="135">
        <f t="shared" si="3"/>
        <v>0</v>
      </c>
      <c r="F12" s="137" t="str">
        <f t="shared" si="1"/>
        <v>-</v>
      </c>
      <c r="G12" s="137" t="str">
        <f t="shared" si="2"/>
        <v>-</v>
      </c>
    </row>
    <row r="13" spans="1:16" x14ac:dyDescent="0.2">
      <c r="A13" s="59" t="s">
        <v>173</v>
      </c>
      <c r="B13" s="23">
        <v>0</v>
      </c>
      <c r="C13" s="23">
        <v>0</v>
      </c>
      <c r="D13" s="23">
        <v>0</v>
      </c>
      <c r="E13" s="23">
        <v>0</v>
      </c>
      <c r="F13" s="132" t="str">
        <f t="shared" si="1"/>
        <v>-</v>
      </c>
      <c r="G13" s="132" t="str">
        <f t="shared" si="2"/>
        <v>-</v>
      </c>
    </row>
    <row r="14" spans="1:16" x14ac:dyDescent="0.2">
      <c r="A14" s="59" t="s">
        <v>174</v>
      </c>
      <c r="B14" s="23">
        <v>0</v>
      </c>
      <c r="C14" s="23">
        <v>0</v>
      </c>
      <c r="D14" s="23">
        <v>0</v>
      </c>
      <c r="E14" s="23">
        <v>0</v>
      </c>
      <c r="F14" s="132" t="str">
        <f t="shared" si="1"/>
        <v>-</v>
      </c>
      <c r="G14" s="132" t="str">
        <f t="shared" si="2"/>
        <v>-</v>
      </c>
    </row>
    <row r="15" spans="1:16" x14ac:dyDescent="0.2">
      <c r="A15" s="59" t="s">
        <v>175</v>
      </c>
      <c r="B15" s="23">
        <v>0</v>
      </c>
      <c r="C15" s="23">
        <v>0</v>
      </c>
      <c r="D15" s="23">
        <v>0</v>
      </c>
      <c r="E15" s="23">
        <v>0</v>
      </c>
      <c r="F15" s="132" t="str">
        <f t="shared" si="1"/>
        <v>-</v>
      </c>
      <c r="G15" s="132" t="str">
        <f t="shared" si="2"/>
        <v>-</v>
      </c>
    </row>
    <row r="16" spans="1:16" x14ac:dyDescent="0.2">
      <c r="A16" s="59" t="s">
        <v>176</v>
      </c>
      <c r="B16" s="23">
        <v>0</v>
      </c>
      <c r="C16" s="23">
        <v>0</v>
      </c>
      <c r="D16" s="23">
        <v>0</v>
      </c>
      <c r="E16" s="23">
        <v>0</v>
      </c>
      <c r="F16" s="132" t="str">
        <f t="shared" si="1"/>
        <v>-</v>
      </c>
      <c r="G16" s="132" t="str">
        <f t="shared" si="2"/>
        <v>-</v>
      </c>
    </row>
    <row r="17" spans="1:7" x14ac:dyDescent="0.2">
      <c r="A17" s="103" t="s">
        <v>121</v>
      </c>
      <c r="B17" s="135">
        <f>SUM(B18:B23)</f>
        <v>2739959.97</v>
      </c>
      <c r="C17" s="135">
        <f t="shared" ref="C17:E17" si="4">SUM(C18:C23)</f>
        <v>6127013</v>
      </c>
      <c r="D17" s="135">
        <f t="shared" si="4"/>
        <v>6127013</v>
      </c>
      <c r="E17" s="135">
        <f t="shared" si="4"/>
        <v>3138307.09</v>
      </c>
      <c r="F17" s="137">
        <f t="shared" si="1"/>
        <v>114.53842845740552</v>
      </c>
      <c r="G17" s="137">
        <f t="shared" si="2"/>
        <v>51.220832891981786</v>
      </c>
    </row>
    <row r="18" spans="1:7" x14ac:dyDescent="0.2">
      <c r="A18" s="59" t="s">
        <v>177</v>
      </c>
      <c r="B18" s="23">
        <v>0</v>
      </c>
      <c r="C18" s="23">
        <v>0</v>
      </c>
      <c r="D18" s="23">
        <v>0</v>
      </c>
      <c r="E18" s="23">
        <v>0</v>
      </c>
      <c r="F18" s="132" t="str">
        <f t="shared" si="1"/>
        <v>-</v>
      </c>
      <c r="G18" s="132" t="str">
        <f t="shared" si="2"/>
        <v>-</v>
      </c>
    </row>
    <row r="19" spans="1:7" x14ac:dyDescent="0.2">
      <c r="A19" s="59" t="s">
        <v>178</v>
      </c>
      <c r="B19" s="23">
        <v>2552926.27</v>
      </c>
      <c r="C19" s="23">
        <v>5537788</v>
      </c>
      <c r="D19" s="23">
        <v>5537788</v>
      </c>
      <c r="E19" s="23">
        <v>2858961.61</v>
      </c>
      <c r="F19" s="132">
        <f t="shared" si="1"/>
        <v>111.98762939597154</v>
      </c>
      <c r="G19" s="132">
        <f t="shared" si="2"/>
        <v>51.626418526675266</v>
      </c>
    </row>
    <row r="20" spans="1:7" x14ac:dyDescent="0.2">
      <c r="A20" s="59" t="s">
        <v>215</v>
      </c>
      <c r="B20" s="23">
        <v>0</v>
      </c>
      <c r="C20" s="23">
        <v>0</v>
      </c>
      <c r="D20" s="23">
        <v>0</v>
      </c>
      <c r="E20" s="23">
        <v>0</v>
      </c>
      <c r="F20" s="132" t="str">
        <f t="shared" si="1"/>
        <v>-</v>
      </c>
      <c r="G20" s="132" t="str">
        <f t="shared" si="2"/>
        <v>-</v>
      </c>
    </row>
    <row r="21" spans="1:7" s="5" customFormat="1" x14ac:dyDescent="0.2">
      <c r="A21" s="59" t="s">
        <v>179</v>
      </c>
      <c r="B21" s="23">
        <v>0</v>
      </c>
      <c r="C21" s="23">
        <v>0</v>
      </c>
      <c r="D21" s="23">
        <v>0</v>
      </c>
      <c r="E21" s="23">
        <v>0</v>
      </c>
      <c r="F21" s="132" t="str">
        <f t="shared" si="1"/>
        <v>-</v>
      </c>
      <c r="G21" s="132" t="str">
        <f t="shared" si="2"/>
        <v>-</v>
      </c>
    </row>
    <row r="22" spans="1:7" x14ac:dyDescent="0.2">
      <c r="A22" s="59" t="s">
        <v>180</v>
      </c>
      <c r="B22" s="23">
        <v>0</v>
      </c>
      <c r="C22" s="23">
        <v>0</v>
      </c>
      <c r="D22" s="23">
        <v>0</v>
      </c>
      <c r="E22" s="23">
        <v>0</v>
      </c>
      <c r="F22" s="132" t="str">
        <f t="shared" si="1"/>
        <v>-</v>
      </c>
      <c r="G22" s="132" t="str">
        <f t="shared" si="2"/>
        <v>-</v>
      </c>
    </row>
    <row r="23" spans="1:7" x14ac:dyDescent="0.2">
      <c r="A23" s="59" t="s">
        <v>181</v>
      </c>
      <c r="B23" s="23">
        <v>187033.7</v>
      </c>
      <c r="C23" s="23">
        <v>589225</v>
      </c>
      <c r="D23" s="23">
        <v>589225</v>
      </c>
      <c r="E23" s="23">
        <v>279345.48</v>
      </c>
      <c r="F23" s="132">
        <f t="shared" si="1"/>
        <v>149.3556936530689</v>
      </c>
      <c r="G23" s="132">
        <f t="shared" si="2"/>
        <v>47.408966014680296</v>
      </c>
    </row>
    <row r="24" spans="1:7" x14ac:dyDescent="0.2">
      <c r="A24" s="103" t="s">
        <v>122</v>
      </c>
      <c r="B24" s="135">
        <f>SUM(B25:B31)</f>
        <v>0</v>
      </c>
      <c r="C24" s="135">
        <f t="shared" ref="C24:E24" si="5">SUM(C25:C31)</f>
        <v>0</v>
      </c>
      <c r="D24" s="135">
        <f t="shared" si="5"/>
        <v>0</v>
      </c>
      <c r="E24" s="135">
        <f t="shared" si="5"/>
        <v>0</v>
      </c>
      <c r="F24" s="137" t="str">
        <f t="shared" si="1"/>
        <v>-</v>
      </c>
      <c r="G24" s="137" t="str">
        <f t="shared" si="2"/>
        <v>-</v>
      </c>
    </row>
    <row r="25" spans="1:7" x14ac:dyDescent="0.2">
      <c r="A25" s="59" t="s">
        <v>182</v>
      </c>
      <c r="B25" s="23">
        <v>0</v>
      </c>
      <c r="C25" s="23">
        <v>0</v>
      </c>
      <c r="D25" s="23">
        <v>0</v>
      </c>
      <c r="E25" s="23">
        <v>0</v>
      </c>
      <c r="F25" s="132" t="str">
        <f t="shared" si="1"/>
        <v>-</v>
      </c>
      <c r="G25" s="132" t="str">
        <f t="shared" si="2"/>
        <v>-</v>
      </c>
    </row>
    <row r="26" spans="1:7" x14ac:dyDescent="0.2">
      <c r="A26" s="59" t="s">
        <v>183</v>
      </c>
      <c r="B26" s="23">
        <v>0</v>
      </c>
      <c r="C26" s="23">
        <v>0</v>
      </c>
      <c r="D26" s="23">
        <v>0</v>
      </c>
      <c r="E26" s="23">
        <v>0</v>
      </c>
      <c r="F26" s="132" t="str">
        <f t="shared" si="1"/>
        <v>-</v>
      </c>
      <c r="G26" s="132" t="str">
        <f t="shared" si="2"/>
        <v>-</v>
      </c>
    </row>
    <row r="27" spans="1:7" x14ac:dyDescent="0.2">
      <c r="A27" s="59" t="s">
        <v>184</v>
      </c>
      <c r="B27" s="23">
        <v>0</v>
      </c>
      <c r="C27" s="23">
        <v>0</v>
      </c>
      <c r="D27" s="23">
        <v>0</v>
      </c>
      <c r="E27" s="23">
        <v>0</v>
      </c>
      <c r="F27" s="132" t="str">
        <f t="shared" si="1"/>
        <v>-</v>
      </c>
      <c r="G27" s="132" t="str">
        <f t="shared" si="2"/>
        <v>-</v>
      </c>
    </row>
    <row r="28" spans="1:7" x14ac:dyDescent="0.2">
      <c r="A28" s="59" t="s">
        <v>185</v>
      </c>
      <c r="B28" s="23">
        <v>0</v>
      </c>
      <c r="C28" s="23">
        <v>0</v>
      </c>
      <c r="D28" s="23">
        <v>0</v>
      </c>
      <c r="E28" s="23">
        <v>0</v>
      </c>
      <c r="F28" s="132" t="str">
        <f t="shared" si="1"/>
        <v>-</v>
      </c>
      <c r="G28" s="132" t="str">
        <f t="shared" si="2"/>
        <v>-</v>
      </c>
    </row>
    <row r="29" spans="1:7" x14ac:dyDescent="0.2">
      <c r="A29" s="59" t="s">
        <v>186</v>
      </c>
      <c r="B29" s="23">
        <v>0</v>
      </c>
      <c r="C29" s="23">
        <v>0</v>
      </c>
      <c r="D29" s="23">
        <v>0</v>
      </c>
      <c r="E29" s="23">
        <v>0</v>
      </c>
      <c r="F29" s="132" t="str">
        <f t="shared" si="1"/>
        <v>-</v>
      </c>
      <c r="G29" s="132" t="str">
        <f t="shared" si="2"/>
        <v>-</v>
      </c>
    </row>
    <row r="30" spans="1:7" x14ac:dyDescent="0.2">
      <c r="A30" s="59" t="s">
        <v>187</v>
      </c>
      <c r="B30" s="23">
        <v>0</v>
      </c>
      <c r="C30" s="23">
        <v>0</v>
      </c>
      <c r="D30" s="23">
        <v>0</v>
      </c>
      <c r="E30" s="23">
        <v>0</v>
      </c>
      <c r="F30" s="132" t="str">
        <f t="shared" si="1"/>
        <v>-</v>
      </c>
      <c r="G30" s="132" t="str">
        <f t="shared" si="2"/>
        <v>-</v>
      </c>
    </row>
    <row r="31" spans="1:7" x14ac:dyDescent="0.2">
      <c r="A31" s="59" t="s">
        <v>188</v>
      </c>
      <c r="B31" s="23">
        <v>0</v>
      </c>
      <c r="C31" s="23">
        <v>0</v>
      </c>
      <c r="D31" s="23">
        <v>0</v>
      </c>
      <c r="E31" s="23">
        <v>0</v>
      </c>
      <c r="F31" s="132" t="str">
        <f t="shared" si="1"/>
        <v>-</v>
      </c>
      <c r="G31" s="132" t="str">
        <f t="shared" si="2"/>
        <v>-</v>
      </c>
    </row>
    <row r="32" spans="1:7" x14ac:dyDescent="0.2">
      <c r="A32" s="103" t="s">
        <v>123</v>
      </c>
      <c r="B32" s="135">
        <f>SUM(B33:B36)</f>
        <v>0</v>
      </c>
      <c r="C32" s="135">
        <f t="shared" ref="C32:E32" si="6">SUM(C33:C36)</f>
        <v>0</v>
      </c>
      <c r="D32" s="135">
        <f t="shared" si="6"/>
        <v>0</v>
      </c>
      <c r="E32" s="135">
        <f t="shared" si="6"/>
        <v>0</v>
      </c>
      <c r="F32" s="137" t="str">
        <f t="shared" si="1"/>
        <v>-</v>
      </c>
      <c r="G32" s="137" t="str">
        <f t="shared" si="2"/>
        <v>-</v>
      </c>
    </row>
    <row r="33" spans="1:7" x14ac:dyDescent="0.2">
      <c r="A33" s="59" t="s">
        <v>189</v>
      </c>
      <c r="B33" s="23">
        <v>0</v>
      </c>
      <c r="C33" s="23">
        <v>0</v>
      </c>
      <c r="D33" s="23">
        <v>0</v>
      </c>
      <c r="E33" s="23">
        <v>0</v>
      </c>
      <c r="F33" s="132" t="str">
        <f t="shared" si="1"/>
        <v>-</v>
      </c>
      <c r="G33" s="132" t="str">
        <f t="shared" si="2"/>
        <v>-</v>
      </c>
    </row>
    <row r="34" spans="1:7" s="5" customFormat="1" x14ac:dyDescent="0.2">
      <c r="A34" s="59" t="s">
        <v>190</v>
      </c>
      <c r="B34" s="23">
        <v>0</v>
      </c>
      <c r="C34" s="23">
        <v>0</v>
      </c>
      <c r="D34" s="23">
        <v>0</v>
      </c>
      <c r="E34" s="23">
        <v>0</v>
      </c>
      <c r="F34" s="132" t="str">
        <f t="shared" si="1"/>
        <v>-</v>
      </c>
      <c r="G34" s="132" t="str">
        <f t="shared" si="2"/>
        <v>-</v>
      </c>
    </row>
    <row r="35" spans="1:7" x14ac:dyDescent="0.2">
      <c r="A35" s="59" t="s">
        <v>191</v>
      </c>
      <c r="B35" s="23">
        <v>0</v>
      </c>
      <c r="C35" s="23">
        <v>0</v>
      </c>
      <c r="D35" s="23">
        <v>0</v>
      </c>
      <c r="E35" s="23">
        <v>0</v>
      </c>
      <c r="F35" s="132" t="str">
        <f t="shared" si="1"/>
        <v>-</v>
      </c>
      <c r="G35" s="132" t="str">
        <f t="shared" si="2"/>
        <v>-</v>
      </c>
    </row>
    <row r="36" spans="1:7" x14ac:dyDescent="0.2">
      <c r="A36" s="59" t="s">
        <v>192</v>
      </c>
      <c r="B36" s="23">
        <v>0</v>
      </c>
      <c r="C36" s="23">
        <v>0</v>
      </c>
      <c r="D36" s="23">
        <v>0</v>
      </c>
      <c r="E36" s="23">
        <v>0</v>
      </c>
      <c r="F36" s="132" t="str">
        <f t="shared" si="1"/>
        <v>-</v>
      </c>
      <c r="G36" s="132" t="str">
        <f t="shared" si="2"/>
        <v>-</v>
      </c>
    </row>
    <row r="37" spans="1:7" x14ac:dyDescent="0.2">
      <c r="B37" s="129"/>
      <c r="C37" s="129"/>
      <c r="D37" s="129"/>
      <c r="E37" s="129"/>
      <c r="F37" s="133"/>
      <c r="G37" s="133"/>
    </row>
    <row r="38" spans="1:7" x14ac:dyDescent="0.2">
      <c r="A38" s="102" t="s">
        <v>97</v>
      </c>
      <c r="B38" s="136">
        <f>B6+B12+B17+B24+B32</f>
        <v>2739959.97</v>
      </c>
      <c r="C38" s="136">
        <f t="shared" ref="C38:E38" si="7">C6+C12+C17+C24+C32</f>
        <v>6127013</v>
      </c>
      <c r="D38" s="136">
        <f t="shared" si="7"/>
        <v>6127013</v>
      </c>
      <c r="E38" s="136">
        <f t="shared" si="7"/>
        <v>3138307.09</v>
      </c>
      <c r="F38" s="138">
        <f t="shared" si="1"/>
        <v>114.53842845740552</v>
      </c>
      <c r="G38" s="138">
        <f t="shared" si="2"/>
        <v>51.220832891981786</v>
      </c>
    </row>
    <row r="40" spans="1:7" x14ac:dyDescent="0.2">
      <c r="B40" s="79"/>
      <c r="C40" s="79"/>
      <c r="D40" s="79"/>
      <c r="E40" s="79"/>
      <c r="F40" s="79"/>
      <c r="G40" s="79"/>
    </row>
  </sheetData>
  <mergeCells count="1">
    <mergeCell ref="A1:G1"/>
  </mergeCells>
  <conditionalFormatting sqref="B7:E11">
    <cfRule type="containsBlanks" dxfId="17" priority="15">
      <formula>LEN(TRIM(B7))=0</formula>
    </cfRule>
  </conditionalFormatting>
  <conditionalFormatting sqref="B13:E16">
    <cfRule type="containsBlanks" dxfId="16" priority="7">
      <formula>LEN(TRIM(B13))=0</formula>
    </cfRule>
  </conditionalFormatting>
  <conditionalFormatting sqref="B18:E23">
    <cfRule type="containsBlanks" dxfId="15" priority="3">
      <formula>LEN(TRIM(B18))=0</formula>
    </cfRule>
  </conditionalFormatting>
  <conditionalFormatting sqref="B25:E31">
    <cfRule type="containsBlanks" dxfId="14" priority="2">
      <formula>LEN(TRIM(B25))=0</formula>
    </cfRule>
  </conditionalFormatting>
  <conditionalFormatting sqref="B33:E36">
    <cfRule type="containsBlanks" dxfId="13" priority="1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 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8"/>
  <sheetViews>
    <sheetView showGridLines="0" view="pageLayout" topLeftCell="A3" zoomScaleNormal="100" workbookViewId="0">
      <selection activeCell="F28" sqref="F28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1" bestFit="1" customWidth="1"/>
    <col min="7" max="7" width="10" style="1" bestFit="1" customWidth="1"/>
    <col min="8" max="16384" width="9.140625" style="1"/>
  </cols>
  <sheetData>
    <row r="1" spans="1:16" s="3" customFormat="1" ht="15.75" x14ac:dyDescent="0.25">
      <c r="A1" s="63" t="s">
        <v>98</v>
      </c>
      <c r="G1" s="9"/>
    </row>
    <row r="3" spans="1:16" s="3" customFormat="1" ht="15.75" x14ac:dyDescent="0.25">
      <c r="A3" s="178" t="s">
        <v>125</v>
      </c>
      <c r="B3" s="178"/>
      <c r="C3" s="178"/>
      <c r="D3" s="178"/>
      <c r="E3" s="178"/>
      <c r="F3" s="178"/>
      <c r="G3" s="178"/>
    </row>
    <row r="4" spans="1:16" x14ac:dyDescent="0.2">
      <c r="A4" s="51"/>
      <c r="B4" s="51"/>
      <c r="C4" s="51"/>
      <c r="D4" s="51"/>
      <c r="E4" s="51"/>
      <c r="F4" s="51"/>
      <c r="G4" s="51"/>
    </row>
    <row r="5" spans="1:16" ht="38.25" x14ac:dyDescent="0.2">
      <c r="A5" s="62" t="s">
        <v>126</v>
      </c>
      <c r="B5" s="30" t="s">
        <v>228</v>
      </c>
      <c r="C5" s="30" t="s">
        <v>227</v>
      </c>
      <c r="D5" s="30" t="s">
        <v>230</v>
      </c>
      <c r="E5" s="30" t="s">
        <v>229</v>
      </c>
      <c r="F5" s="43" t="s">
        <v>194</v>
      </c>
      <c r="G5" s="43" t="s">
        <v>195</v>
      </c>
    </row>
    <row r="6" spans="1:16" s="4" customFormat="1" ht="11.25" x14ac:dyDescent="0.2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 t="s">
        <v>109</v>
      </c>
      <c r="G6" s="60" t="s">
        <v>110</v>
      </c>
    </row>
    <row r="7" spans="1:16" x14ac:dyDescent="0.2">
      <c r="A7" s="7" t="s">
        <v>99</v>
      </c>
      <c r="B7" s="53"/>
      <c r="C7" s="53"/>
      <c r="D7" s="53"/>
      <c r="E7" s="53"/>
      <c r="F7" s="54"/>
      <c r="G7" s="108"/>
    </row>
    <row r="8" spans="1:16" ht="15.75" x14ac:dyDescent="0.25">
      <c r="A8" s="58" t="s">
        <v>100</v>
      </c>
      <c r="B8" s="125">
        <f>B9+B11</f>
        <v>0</v>
      </c>
      <c r="C8" s="125">
        <f t="shared" ref="C8:E8" si="0">C9+C11</f>
        <v>0</v>
      </c>
      <c r="D8" s="125">
        <f t="shared" si="0"/>
        <v>0</v>
      </c>
      <c r="E8" s="125">
        <f t="shared" si="0"/>
        <v>0</v>
      </c>
      <c r="F8" s="131" t="str">
        <f>IFERROR(E8/B8*100,"-")</f>
        <v>-</v>
      </c>
      <c r="G8" s="131" t="str">
        <f>IFERROR(E8/D8*100,"-")</f>
        <v>-</v>
      </c>
      <c r="H8" s="106"/>
      <c r="I8" s="161"/>
      <c r="J8" s="106"/>
      <c r="K8" s="106"/>
      <c r="L8" s="106"/>
      <c r="M8" s="106"/>
      <c r="N8" s="106"/>
      <c r="O8" s="106"/>
      <c r="P8" s="106"/>
    </row>
    <row r="9" spans="1:16" ht="26.25" x14ac:dyDescent="0.25">
      <c r="A9" s="55" t="s">
        <v>193</v>
      </c>
      <c r="B9" s="125">
        <f>B10</f>
        <v>0</v>
      </c>
      <c r="C9" s="125">
        <f t="shared" ref="C9:E9" si="1">C10</f>
        <v>0</v>
      </c>
      <c r="D9" s="125">
        <f t="shared" si="1"/>
        <v>0</v>
      </c>
      <c r="E9" s="125">
        <f t="shared" si="1"/>
        <v>0</v>
      </c>
      <c r="F9" s="131" t="str">
        <f t="shared" ref="F9:F24" si="2">IFERROR(E9/B9*100,"-")</f>
        <v>-</v>
      </c>
      <c r="G9" s="131" t="str">
        <f t="shared" ref="G9:G24" si="3">IFERROR(E9/D9*100,"-")</f>
        <v>-</v>
      </c>
      <c r="H9" s="106"/>
      <c r="I9" s="161"/>
      <c r="J9" s="106"/>
      <c r="K9" s="106"/>
      <c r="L9" s="106"/>
      <c r="M9" s="106"/>
      <c r="N9" s="106"/>
      <c r="O9" s="106"/>
      <c r="P9" s="106"/>
    </row>
    <row r="10" spans="1:16" s="5" customFormat="1" x14ac:dyDescent="0.2">
      <c r="A10" s="56" t="s">
        <v>200</v>
      </c>
      <c r="B10" s="23">
        <v>0</v>
      </c>
      <c r="C10" s="23">
        <v>0</v>
      </c>
      <c r="D10" s="23">
        <v>0</v>
      </c>
      <c r="E10" s="23">
        <v>0</v>
      </c>
      <c r="F10" s="132" t="str">
        <f t="shared" si="2"/>
        <v>-</v>
      </c>
      <c r="G10" s="131" t="str">
        <f t="shared" si="3"/>
        <v>-</v>
      </c>
      <c r="H10" s="163"/>
      <c r="I10" s="162"/>
      <c r="J10" s="163"/>
      <c r="K10" s="163"/>
      <c r="L10" s="163"/>
      <c r="M10" s="163"/>
      <c r="N10" s="163"/>
      <c r="O10" s="163"/>
      <c r="P10" s="163"/>
    </row>
    <row r="11" spans="1:16" s="5" customFormat="1" ht="25.5" x14ac:dyDescent="0.2">
      <c r="A11" s="55" t="s">
        <v>101</v>
      </c>
      <c r="B11" s="125">
        <f>B12</f>
        <v>0</v>
      </c>
      <c r="C11" s="125">
        <f t="shared" ref="C11:E11" si="4">C12</f>
        <v>0</v>
      </c>
      <c r="D11" s="125">
        <f t="shared" si="4"/>
        <v>0</v>
      </c>
      <c r="E11" s="125">
        <f t="shared" si="4"/>
        <v>0</v>
      </c>
      <c r="F11" s="131" t="str">
        <f t="shared" si="2"/>
        <v>-</v>
      </c>
      <c r="G11" s="131" t="str">
        <f t="shared" si="3"/>
        <v>-</v>
      </c>
    </row>
    <row r="12" spans="1:16" x14ac:dyDescent="0.2">
      <c r="A12" s="56" t="s">
        <v>201</v>
      </c>
      <c r="B12" s="23">
        <v>0</v>
      </c>
      <c r="C12" s="23">
        <v>0</v>
      </c>
      <c r="D12" s="23">
        <v>0</v>
      </c>
      <c r="E12" s="23">
        <v>0</v>
      </c>
      <c r="F12" s="132" t="str">
        <f t="shared" si="2"/>
        <v>-</v>
      </c>
      <c r="G12" s="131" t="str">
        <f t="shared" si="3"/>
        <v>-</v>
      </c>
    </row>
    <row r="13" spans="1:16" x14ac:dyDescent="0.2">
      <c r="A13" s="56"/>
      <c r="B13" s="126"/>
      <c r="C13" s="126"/>
      <c r="D13" s="126"/>
      <c r="E13" s="126"/>
      <c r="F13" s="132"/>
      <c r="G13" s="131"/>
    </row>
    <row r="14" spans="1:16" x14ac:dyDescent="0.2">
      <c r="A14" s="64" t="s">
        <v>102</v>
      </c>
      <c r="B14" s="128">
        <f>B8</f>
        <v>0</v>
      </c>
      <c r="C14" s="128">
        <f t="shared" ref="C14:E14" si="5">C8</f>
        <v>0</v>
      </c>
      <c r="D14" s="128">
        <f t="shared" si="5"/>
        <v>0</v>
      </c>
      <c r="E14" s="128">
        <f t="shared" si="5"/>
        <v>0</v>
      </c>
      <c r="F14" s="116" t="str">
        <f t="shared" si="2"/>
        <v>-</v>
      </c>
      <c r="G14" s="116" t="str">
        <f t="shared" si="3"/>
        <v>-</v>
      </c>
    </row>
    <row r="15" spans="1:16" x14ac:dyDescent="0.2">
      <c r="A15" s="59"/>
      <c r="B15" s="129"/>
      <c r="C15" s="129"/>
      <c r="D15" s="129"/>
      <c r="E15" s="129"/>
      <c r="F15" s="133"/>
      <c r="G15" s="134"/>
    </row>
    <row r="16" spans="1:16" x14ac:dyDescent="0.2">
      <c r="A16" s="7" t="s">
        <v>103</v>
      </c>
      <c r="B16" s="124"/>
      <c r="C16" s="124"/>
      <c r="D16" s="124"/>
      <c r="E16" s="124"/>
      <c r="F16" s="130" t="str">
        <f t="shared" si="2"/>
        <v>-</v>
      </c>
      <c r="G16" s="130" t="str">
        <f t="shared" si="3"/>
        <v>-</v>
      </c>
    </row>
    <row r="17" spans="1:7" x14ac:dyDescent="0.2">
      <c r="A17" s="58" t="s">
        <v>104</v>
      </c>
      <c r="B17" s="125">
        <f>B18+B20</f>
        <v>14378.31</v>
      </c>
      <c r="C17" s="125">
        <f t="shared" ref="C17:E17" si="6">C18+C20</f>
        <v>31721</v>
      </c>
      <c r="D17" s="125">
        <f t="shared" si="6"/>
        <v>31721</v>
      </c>
      <c r="E17" s="125">
        <f t="shared" si="6"/>
        <v>17253.96</v>
      </c>
      <c r="F17" s="131">
        <f t="shared" si="2"/>
        <v>119.99991654095648</v>
      </c>
      <c r="G17" s="131">
        <f t="shared" si="3"/>
        <v>54.392862772295956</v>
      </c>
    </row>
    <row r="18" spans="1:7" ht="25.5" x14ac:dyDescent="0.2">
      <c r="A18" s="55" t="s">
        <v>216</v>
      </c>
      <c r="B18" s="125">
        <f>B19</f>
        <v>0</v>
      </c>
      <c r="C18" s="125">
        <f t="shared" ref="C18:E18" si="7">C19</f>
        <v>0</v>
      </c>
      <c r="D18" s="125">
        <f t="shared" si="7"/>
        <v>0</v>
      </c>
      <c r="E18" s="125">
        <f t="shared" si="7"/>
        <v>0</v>
      </c>
      <c r="F18" s="131" t="str">
        <f t="shared" si="2"/>
        <v>-</v>
      </c>
      <c r="G18" s="131" t="str">
        <f t="shared" si="3"/>
        <v>-</v>
      </c>
    </row>
    <row r="19" spans="1:7" x14ac:dyDescent="0.2">
      <c r="A19" s="56" t="s">
        <v>217</v>
      </c>
      <c r="B19" s="23">
        <v>0</v>
      </c>
      <c r="C19" s="23">
        <v>0</v>
      </c>
      <c r="D19" s="23">
        <v>0</v>
      </c>
      <c r="E19" s="23">
        <v>0</v>
      </c>
      <c r="F19" s="132" t="str">
        <f t="shared" si="2"/>
        <v>-</v>
      </c>
      <c r="G19" s="131" t="str">
        <f t="shared" si="3"/>
        <v>-</v>
      </c>
    </row>
    <row r="20" spans="1:7" s="5" customFormat="1" ht="25.5" x14ac:dyDescent="0.2">
      <c r="A20" s="55" t="s">
        <v>105</v>
      </c>
      <c r="B20" s="125">
        <f>B21+B22</f>
        <v>14378.31</v>
      </c>
      <c r="C20" s="125">
        <f t="shared" ref="C20:E20" si="8">C21+C22</f>
        <v>31721</v>
      </c>
      <c r="D20" s="125">
        <f t="shared" si="8"/>
        <v>31721</v>
      </c>
      <c r="E20" s="125">
        <f t="shared" si="8"/>
        <v>17253.96</v>
      </c>
      <c r="F20" s="131">
        <f t="shared" si="2"/>
        <v>119.99991654095648</v>
      </c>
      <c r="G20" s="131">
        <f t="shared" si="3"/>
        <v>54.392862772295956</v>
      </c>
    </row>
    <row r="21" spans="1:7" ht="25.5" x14ac:dyDescent="0.2">
      <c r="A21" s="56" t="s">
        <v>106</v>
      </c>
      <c r="B21" s="23">
        <v>14378.31</v>
      </c>
      <c r="C21" s="23">
        <v>31721</v>
      </c>
      <c r="D21" s="23">
        <v>31721</v>
      </c>
      <c r="E21" s="23">
        <v>17253.96</v>
      </c>
      <c r="F21" s="132">
        <f t="shared" si="2"/>
        <v>119.99991654095648</v>
      </c>
      <c r="G21" s="131">
        <f t="shared" si="3"/>
        <v>54.392862772295956</v>
      </c>
    </row>
    <row r="22" spans="1:7" ht="25.5" x14ac:dyDescent="0.2">
      <c r="A22" s="56" t="s">
        <v>255</v>
      </c>
      <c r="B22" s="23">
        <v>0</v>
      </c>
      <c r="C22" s="23">
        <v>0</v>
      </c>
      <c r="D22" s="23">
        <v>0</v>
      </c>
      <c r="E22" s="23">
        <v>0</v>
      </c>
      <c r="F22" s="132" t="str">
        <f t="shared" si="2"/>
        <v>-</v>
      </c>
      <c r="G22" s="131" t="str">
        <f t="shared" si="3"/>
        <v>-</v>
      </c>
    </row>
    <row r="23" spans="1:7" x14ac:dyDescent="0.2">
      <c r="A23" s="56"/>
      <c r="B23" s="126"/>
      <c r="C23" s="126"/>
      <c r="D23" s="126"/>
      <c r="E23" s="126"/>
      <c r="F23" s="132"/>
      <c r="G23" s="132"/>
    </row>
    <row r="24" spans="1:7" x14ac:dyDescent="0.2">
      <c r="A24" s="64" t="s">
        <v>107</v>
      </c>
      <c r="B24" s="128">
        <f>B17</f>
        <v>14378.31</v>
      </c>
      <c r="C24" s="128">
        <f t="shared" ref="C24:E24" si="9">C17</f>
        <v>31721</v>
      </c>
      <c r="D24" s="128">
        <f t="shared" si="9"/>
        <v>31721</v>
      </c>
      <c r="E24" s="128">
        <f t="shared" si="9"/>
        <v>17253.96</v>
      </c>
      <c r="F24" s="116">
        <f t="shared" si="2"/>
        <v>119.99991654095648</v>
      </c>
      <c r="G24" s="116">
        <f t="shared" si="3"/>
        <v>54.392862772295956</v>
      </c>
    </row>
    <row r="25" spans="1:7" x14ac:dyDescent="0.2">
      <c r="B25" s="79"/>
      <c r="C25" s="79"/>
      <c r="D25" s="79"/>
      <c r="E25" s="79"/>
    </row>
    <row r="28" spans="1:7" x14ac:dyDescent="0.2">
      <c r="B28" s="79"/>
      <c r="C28" s="79"/>
      <c r="D28" s="79"/>
      <c r="E28" s="79"/>
      <c r="F28" s="79"/>
      <c r="G28" s="79"/>
    </row>
  </sheetData>
  <mergeCells count="1">
    <mergeCell ref="A3:G3"/>
  </mergeCells>
  <conditionalFormatting sqref="B10:E10">
    <cfRule type="containsBlanks" dxfId="12" priority="4">
      <formula>LEN(TRIM(B10))=0</formula>
    </cfRule>
  </conditionalFormatting>
  <conditionalFormatting sqref="B12:E12">
    <cfRule type="containsBlanks" dxfId="11" priority="3">
      <formula>LEN(TRIM(B12))=0</formula>
    </cfRule>
  </conditionalFormatting>
  <conditionalFormatting sqref="B19:E19">
    <cfRule type="containsBlanks" dxfId="10" priority="2">
      <formula>LEN(TRIM(B19))=0</formula>
    </cfRule>
  </conditionalFormatting>
  <conditionalFormatting sqref="B21:E22">
    <cfRule type="containsBlanks" dxfId="9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 scaleWithDoc="0" alignWithMargins="0">
    <oddFooter>&amp;C 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showGridLines="0" view="pageLayout" topLeftCell="A3" zoomScaleNormal="100" workbookViewId="0">
      <selection activeCell="H8" sqref="H8:H9"/>
    </sheetView>
  </sheetViews>
  <sheetFormatPr defaultColWidth="9.140625" defaultRowHeight="12.75" x14ac:dyDescent="0.2"/>
  <cols>
    <col min="1" max="1" width="104.7109375" style="1" customWidth="1"/>
    <col min="2" max="3" width="22.140625" style="1" customWidth="1"/>
    <col min="4" max="4" width="11.42578125" style="10" customWidth="1"/>
    <col min="5" max="16384" width="9.140625" style="1"/>
  </cols>
  <sheetData>
    <row r="1" spans="1:13" s="3" customFormat="1" ht="15.75" x14ac:dyDescent="0.25">
      <c r="A1" s="178" t="s">
        <v>127</v>
      </c>
      <c r="B1" s="178"/>
      <c r="C1" s="178"/>
      <c r="D1" s="178"/>
    </row>
    <row r="2" spans="1:13" ht="7.5" customHeight="1" x14ac:dyDescent="0.2">
      <c r="A2" s="51"/>
      <c r="B2" s="51"/>
      <c r="C2" s="51"/>
      <c r="D2" s="52"/>
    </row>
    <row r="3" spans="1:13" ht="25.5" x14ac:dyDescent="0.2">
      <c r="A3" s="62" t="s">
        <v>126</v>
      </c>
      <c r="B3" s="30" t="s">
        <v>228</v>
      </c>
      <c r="C3" s="30" t="s">
        <v>229</v>
      </c>
      <c r="D3" s="62" t="s">
        <v>196</v>
      </c>
    </row>
    <row r="4" spans="1:13" s="4" customFormat="1" ht="11.25" x14ac:dyDescent="0.2">
      <c r="A4" s="60">
        <v>1</v>
      </c>
      <c r="B4" s="60">
        <v>2</v>
      </c>
      <c r="C4" s="60">
        <v>3</v>
      </c>
      <c r="D4" s="61" t="s">
        <v>140</v>
      </c>
    </row>
    <row r="5" spans="1:13" ht="18" customHeight="1" x14ac:dyDescent="0.2">
      <c r="A5" s="7" t="s">
        <v>99</v>
      </c>
      <c r="B5" s="71"/>
      <c r="C5" s="71"/>
      <c r="D5" s="54"/>
    </row>
    <row r="6" spans="1:13" ht="15.75" x14ac:dyDescent="0.25">
      <c r="A6" s="58" t="s">
        <v>100</v>
      </c>
      <c r="B6" s="66">
        <f>B7+B11</f>
        <v>0</v>
      </c>
      <c r="C6" s="66">
        <f>C7+C11</f>
        <v>0</v>
      </c>
      <c r="D6" s="114" t="str">
        <f>IFERROR(C6/B6*100,"-")</f>
        <v>-</v>
      </c>
      <c r="F6" s="161"/>
      <c r="G6" s="106"/>
      <c r="H6" s="106"/>
      <c r="I6" s="106"/>
      <c r="J6" s="106"/>
      <c r="K6" s="106"/>
      <c r="L6" s="106"/>
      <c r="M6" s="106"/>
    </row>
    <row r="7" spans="1:13" ht="15.75" x14ac:dyDescent="0.25">
      <c r="A7" s="55" t="s">
        <v>193</v>
      </c>
      <c r="B7" s="66">
        <f>B8</f>
        <v>0</v>
      </c>
      <c r="C7" s="66">
        <f>C8</f>
        <v>0</v>
      </c>
      <c r="D7" s="114" t="str">
        <f t="shared" ref="D7:D15" si="0">IFERROR(C7/B7*100,"-")</f>
        <v>-</v>
      </c>
      <c r="F7" s="161"/>
      <c r="G7" s="106"/>
      <c r="H7" s="106"/>
      <c r="I7" s="106"/>
      <c r="J7" s="106"/>
      <c r="K7" s="106"/>
      <c r="L7" s="106"/>
      <c r="M7" s="106"/>
    </row>
    <row r="8" spans="1:13" x14ac:dyDescent="0.2">
      <c r="A8" s="56" t="s">
        <v>200</v>
      </c>
      <c r="B8" s="14">
        <f>B9</f>
        <v>0</v>
      </c>
      <c r="C8" s="14">
        <f>C9</f>
        <v>0</v>
      </c>
      <c r="D8" s="115" t="str">
        <f t="shared" si="0"/>
        <v>-</v>
      </c>
      <c r="F8" s="162"/>
      <c r="G8" s="106"/>
      <c r="H8" s="106"/>
      <c r="I8" s="106"/>
      <c r="J8" s="106"/>
      <c r="K8" s="106"/>
      <c r="L8" s="106"/>
      <c r="M8" s="106"/>
    </row>
    <row r="9" spans="1:13" x14ac:dyDescent="0.2">
      <c r="A9" s="70" t="s">
        <v>256</v>
      </c>
      <c r="B9" s="23">
        <v>0</v>
      </c>
      <c r="C9" s="23">
        <v>0</v>
      </c>
      <c r="D9" s="113" t="str">
        <f t="shared" si="0"/>
        <v>-</v>
      </c>
      <c r="F9" s="106"/>
      <c r="G9" s="106"/>
      <c r="H9" s="106"/>
      <c r="I9" s="106"/>
      <c r="J9" s="106"/>
      <c r="K9" s="106"/>
      <c r="L9" s="106"/>
      <c r="M9" s="106"/>
    </row>
    <row r="10" spans="1:13" x14ac:dyDescent="0.2">
      <c r="A10" s="70"/>
      <c r="B10" s="105"/>
      <c r="C10" s="105"/>
      <c r="D10" s="113"/>
      <c r="F10" s="120"/>
    </row>
    <row r="11" spans="1:13" x14ac:dyDescent="0.2">
      <c r="A11" s="55" t="s">
        <v>101</v>
      </c>
      <c r="B11" s="97">
        <f>B12</f>
        <v>0</v>
      </c>
      <c r="C11" s="97">
        <f>C12</f>
        <v>0</v>
      </c>
      <c r="D11" s="114" t="str">
        <f t="shared" si="0"/>
        <v>-</v>
      </c>
    </row>
    <row r="12" spans="1:13" x14ac:dyDescent="0.2">
      <c r="A12" s="56" t="s">
        <v>201</v>
      </c>
      <c r="B12" s="98">
        <f>B13</f>
        <v>0</v>
      </c>
      <c r="C12" s="98">
        <f>C13</f>
        <v>0</v>
      </c>
      <c r="D12" s="115" t="str">
        <f t="shared" si="0"/>
        <v>-</v>
      </c>
    </row>
    <row r="13" spans="1:13" x14ac:dyDescent="0.2">
      <c r="A13" s="70" t="s">
        <v>257</v>
      </c>
      <c r="B13" s="23">
        <v>0</v>
      </c>
      <c r="C13" s="23">
        <v>0</v>
      </c>
      <c r="D13" s="113" t="str">
        <f t="shared" si="0"/>
        <v>-</v>
      </c>
    </row>
    <row r="14" spans="1:13" x14ac:dyDescent="0.2">
      <c r="A14" s="67"/>
      <c r="B14" s="69"/>
      <c r="C14" s="69"/>
      <c r="D14" s="113"/>
    </row>
    <row r="15" spans="1:13" x14ac:dyDescent="0.2">
      <c r="A15" s="64" t="s">
        <v>102</v>
      </c>
      <c r="B15" s="72">
        <f>B6</f>
        <v>0</v>
      </c>
      <c r="C15" s="72">
        <f>C6</f>
        <v>0</v>
      </c>
      <c r="D15" s="116" t="str">
        <f t="shared" si="0"/>
        <v>-</v>
      </c>
    </row>
    <row r="16" spans="1:13" x14ac:dyDescent="0.2">
      <c r="A16" s="59"/>
      <c r="B16" s="14"/>
      <c r="C16" s="14"/>
      <c r="D16" s="12"/>
    </row>
    <row r="17" spans="1:7" x14ac:dyDescent="0.2">
      <c r="A17" s="59"/>
      <c r="B17" s="14"/>
      <c r="C17" s="14"/>
      <c r="D17" s="12"/>
    </row>
    <row r="18" spans="1:7" x14ac:dyDescent="0.2">
      <c r="A18" s="59"/>
      <c r="B18" s="14"/>
      <c r="C18" s="14"/>
      <c r="D18" s="12"/>
    </row>
    <row r="19" spans="1:7" x14ac:dyDescent="0.2">
      <c r="A19" s="59"/>
      <c r="B19" s="14"/>
      <c r="C19" s="14"/>
      <c r="D19" s="12"/>
    </row>
    <row r="20" spans="1:7" ht="18" customHeight="1" x14ac:dyDescent="0.2">
      <c r="A20" s="7" t="s">
        <v>103</v>
      </c>
      <c r="B20" s="71"/>
      <c r="C20" s="71"/>
      <c r="D20" s="54"/>
    </row>
    <row r="21" spans="1:7" x14ac:dyDescent="0.2">
      <c r="A21" s="58" t="s">
        <v>104</v>
      </c>
      <c r="B21" s="66">
        <f>B22+B26</f>
        <v>14378.31</v>
      </c>
      <c r="C21" s="66">
        <f>C22+C26</f>
        <v>17253.96</v>
      </c>
      <c r="D21" s="6">
        <f t="shared" ref="D21:D30" si="1">IFERROR(C21/B21*100,"-")</f>
        <v>119.99991654095648</v>
      </c>
    </row>
    <row r="22" spans="1:7" x14ac:dyDescent="0.2">
      <c r="A22" s="55" t="s">
        <v>216</v>
      </c>
      <c r="B22" s="66">
        <f>B23</f>
        <v>0</v>
      </c>
      <c r="C22" s="66">
        <f>C23</f>
        <v>0</v>
      </c>
      <c r="D22" s="6" t="str">
        <f t="shared" si="1"/>
        <v>-</v>
      </c>
    </row>
    <row r="23" spans="1:7" x14ac:dyDescent="0.2">
      <c r="A23" s="56" t="s">
        <v>217</v>
      </c>
      <c r="B23" s="66">
        <f>B24</f>
        <v>0</v>
      </c>
      <c r="C23" s="66">
        <f>C24</f>
        <v>0</v>
      </c>
      <c r="D23" s="6" t="str">
        <f t="shared" si="1"/>
        <v>-</v>
      </c>
    </row>
    <row r="24" spans="1:7" x14ac:dyDescent="0.2">
      <c r="A24" s="70" t="s">
        <v>258</v>
      </c>
      <c r="B24" s="23">
        <v>0</v>
      </c>
      <c r="C24" s="23">
        <v>0</v>
      </c>
      <c r="D24" s="109" t="str">
        <f t="shared" si="1"/>
        <v>-</v>
      </c>
    </row>
    <row r="25" spans="1:7" x14ac:dyDescent="0.2">
      <c r="A25" s="58"/>
      <c r="B25" s="66"/>
      <c r="C25" s="66"/>
      <c r="D25" s="6"/>
    </row>
    <row r="26" spans="1:7" x14ac:dyDescent="0.2">
      <c r="A26" s="55" t="s">
        <v>105</v>
      </c>
      <c r="B26" s="66">
        <f>B27</f>
        <v>14378.31</v>
      </c>
      <c r="C26" s="66">
        <f>C27</f>
        <v>17253.96</v>
      </c>
      <c r="D26" s="6">
        <f t="shared" si="1"/>
        <v>119.99991654095648</v>
      </c>
    </row>
    <row r="27" spans="1:7" x14ac:dyDescent="0.2">
      <c r="A27" s="56" t="s">
        <v>106</v>
      </c>
      <c r="B27" s="14">
        <f>B28</f>
        <v>14378.31</v>
      </c>
      <c r="C27" s="14">
        <f>C28</f>
        <v>17253.96</v>
      </c>
      <c r="D27" s="12">
        <f t="shared" si="1"/>
        <v>119.99991654095648</v>
      </c>
      <c r="F27" s="106"/>
      <c r="G27" s="106"/>
    </row>
    <row r="28" spans="1:7" x14ac:dyDescent="0.2">
      <c r="A28" s="70" t="s">
        <v>272</v>
      </c>
      <c r="B28" s="23">
        <v>14378.31</v>
      </c>
      <c r="C28" s="23">
        <v>17253.96</v>
      </c>
      <c r="D28" s="109">
        <f t="shared" si="1"/>
        <v>119.99991654095648</v>
      </c>
      <c r="F28" s="106"/>
      <c r="G28" s="106"/>
    </row>
    <row r="29" spans="1:7" x14ac:dyDescent="0.2">
      <c r="A29" s="67"/>
      <c r="B29" s="68"/>
      <c r="C29" s="68"/>
      <c r="D29" s="12"/>
    </row>
    <row r="30" spans="1:7" s="5" customFormat="1" x14ac:dyDescent="0.2">
      <c r="A30" s="64" t="s">
        <v>107</v>
      </c>
      <c r="B30" s="72">
        <f>B21</f>
        <v>14378.31</v>
      </c>
      <c r="C30" s="72">
        <f>C21</f>
        <v>17253.96</v>
      </c>
      <c r="D30" s="107">
        <f t="shared" si="1"/>
        <v>119.99991654095648</v>
      </c>
    </row>
  </sheetData>
  <mergeCells count="1">
    <mergeCell ref="A1:D1"/>
  </mergeCells>
  <conditionalFormatting sqref="B9:C9">
    <cfRule type="containsBlanks" dxfId="8" priority="6">
      <formula>LEN(TRIM(B9))=0</formula>
    </cfRule>
  </conditionalFormatting>
  <conditionalFormatting sqref="B13:C13">
    <cfRule type="containsBlanks" dxfId="7" priority="5">
      <formula>LEN(TRIM(B13))=0</formula>
    </cfRule>
  </conditionalFormatting>
  <conditionalFormatting sqref="B24:C24">
    <cfRule type="containsBlanks" dxfId="6" priority="4">
      <formula>LEN(TRIM(B24))=0</formula>
    </cfRule>
  </conditionalFormatting>
  <conditionalFormatting sqref="B28:C28">
    <cfRule type="containsBlanks" dxfId="5" priority="1">
      <formula>LEN(TRIM(B28))=0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0" orientation="landscape" useFirstPageNumber="1" r:id="rId1"/>
  <headerFooter>
    <oddFooter>&amp;C9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5"/>
  <sheetViews>
    <sheetView showGridLines="0" view="pageLayout" topLeftCell="A2" zoomScaleNormal="100" workbookViewId="0">
      <selection activeCell="C33" sqref="C33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50" bestFit="1" customWidth="1"/>
    <col min="7" max="7" width="10" style="50" bestFit="1" customWidth="1"/>
    <col min="8" max="16384" width="9.140625" style="1"/>
  </cols>
  <sheetData>
    <row r="1" spans="1:16" s="3" customFormat="1" ht="15.75" x14ac:dyDescent="0.25">
      <c r="A1" s="178" t="s">
        <v>128</v>
      </c>
      <c r="B1" s="178"/>
      <c r="C1" s="178"/>
      <c r="D1" s="178"/>
      <c r="E1" s="178"/>
      <c r="F1" s="178"/>
      <c r="G1" s="178"/>
    </row>
    <row r="2" spans="1:16" x14ac:dyDescent="0.2">
      <c r="A2" s="51"/>
      <c r="B2" s="51"/>
      <c r="C2" s="51"/>
      <c r="D2" s="51"/>
      <c r="E2" s="51"/>
      <c r="F2" s="73"/>
      <c r="G2" s="73"/>
    </row>
    <row r="3" spans="1:16" ht="38.25" x14ac:dyDescent="0.2">
      <c r="A3" s="62" t="s">
        <v>114</v>
      </c>
      <c r="B3" s="30" t="s">
        <v>228</v>
      </c>
      <c r="C3" s="30" t="s">
        <v>227</v>
      </c>
      <c r="D3" s="30" t="s">
        <v>230</v>
      </c>
      <c r="E3" s="30" t="s">
        <v>229</v>
      </c>
      <c r="F3" s="43" t="s">
        <v>194</v>
      </c>
      <c r="G3" s="43" t="s">
        <v>195</v>
      </c>
    </row>
    <row r="4" spans="1:16" s="4" customFormat="1" ht="11.25" x14ac:dyDescent="0.2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74" t="s">
        <v>109</v>
      </c>
      <c r="G4" s="74" t="s">
        <v>110</v>
      </c>
    </row>
    <row r="5" spans="1:16" ht="18.75" customHeight="1" x14ac:dyDescent="0.2">
      <c r="A5" s="7" t="s">
        <v>129</v>
      </c>
      <c r="B5" s="7"/>
      <c r="C5" s="7"/>
      <c r="D5" s="7"/>
      <c r="E5" s="7"/>
      <c r="F5" s="49"/>
      <c r="G5" s="49"/>
    </row>
    <row r="6" spans="1:16" ht="15.75" x14ac:dyDescent="0.25">
      <c r="A6" s="55" t="s">
        <v>163</v>
      </c>
      <c r="B6" s="66">
        <f>B7</f>
        <v>0</v>
      </c>
      <c r="C6" s="66">
        <f t="shared" ref="C6:E6" si="0">C7</f>
        <v>0</v>
      </c>
      <c r="D6" s="66">
        <f t="shared" si="0"/>
        <v>0</v>
      </c>
      <c r="E6" s="66">
        <f t="shared" si="0"/>
        <v>0</v>
      </c>
      <c r="F6" s="6" t="str">
        <f>IFERROR(E6/B6*100,"-")</f>
        <v>-</v>
      </c>
      <c r="G6" s="6" t="str">
        <f>IFERROR(E6/D6*100,"-")</f>
        <v>-</v>
      </c>
      <c r="H6" s="106"/>
      <c r="I6" s="161"/>
      <c r="J6" s="106"/>
      <c r="K6" s="106"/>
      <c r="L6" s="106"/>
      <c r="M6" s="106"/>
      <c r="N6" s="106"/>
      <c r="O6" s="106"/>
      <c r="P6" s="106"/>
    </row>
    <row r="7" spans="1:16" ht="15.75" x14ac:dyDescent="0.25">
      <c r="A7" s="56" t="s">
        <v>151</v>
      </c>
      <c r="B7" s="122">
        <v>0</v>
      </c>
      <c r="C7" s="122">
        <v>0</v>
      </c>
      <c r="D7" s="122">
        <v>0</v>
      </c>
      <c r="E7" s="122">
        <v>0</v>
      </c>
      <c r="F7" s="12" t="str">
        <f t="shared" ref="F7:F13" si="1">IFERROR(E7/B7*100,"-")</f>
        <v>-</v>
      </c>
      <c r="G7" s="12" t="str">
        <f t="shared" ref="G7:G13" si="2">IFERROR(E7/D7*100,"-")</f>
        <v>-</v>
      </c>
      <c r="I7" s="161"/>
      <c r="J7" s="106"/>
      <c r="K7" s="106"/>
      <c r="L7" s="106"/>
      <c r="M7" s="106"/>
      <c r="N7" s="106"/>
      <c r="O7" s="106"/>
      <c r="P7" s="106"/>
    </row>
    <row r="8" spans="1:16" x14ac:dyDescent="0.2">
      <c r="A8" s="55" t="s">
        <v>165</v>
      </c>
      <c r="B8" s="66">
        <f>B9</f>
        <v>0</v>
      </c>
      <c r="C8" s="66">
        <f t="shared" ref="C8:E8" si="3">C9</f>
        <v>0</v>
      </c>
      <c r="D8" s="66">
        <f t="shared" si="3"/>
        <v>0</v>
      </c>
      <c r="E8" s="66">
        <f t="shared" si="3"/>
        <v>0</v>
      </c>
      <c r="F8" s="6" t="str">
        <f t="shared" si="1"/>
        <v>-</v>
      </c>
      <c r="G8" s="6" t="str">
        <f t="shared" si="2"/>
        <v>-</v>
      </c>
      <c r="I8" s="162"/>
      <c r="J8" s="106"/>
      <c r="K8" s="106"/>
      <c r="L8" s="106"/>
      <c r="M8" s="106"/>
      <c r="N8" s="106"/>
      <c r="O8" s="106"/>
      <c r="P8" s="106"/>
    </row>
    <row r="9" spans="1:16" x14ac:dyDescent="0.2">
      <c r="A9" s="56" t="s">
        <v>154</v>
      </c>
      <c r="B9" s="122">
        <v>0</v>
      </c>
      <c r="C9" s="122">
        <v>0</v>
      </c>
      <c r="D9" s="122">
        <v>0</v>
      </c>
      <c r="E9" s="122">
        <v>0</v>
      </c>
      <c r="F9" s="12" t="str">
        <f t="shared" si="1"/>
        <v>-</v>
      </c>
      <c r="G9" s="12" t="str">
        <f t="shared" si="2"/>
        <v>-</v>
      </c>
      <c r="I9" s="106"/>
      <c r="J9" s="106"/>
      <c r="K9" s="106"/>
      <c r="L9" s="106"/>
      <c r="M9" s="106"/>
      <c r="N9" s="106"/>
      <c r="O9" s="106"/>
      <c r="P9" s="106"/>
    </row>
    <row r="10" spans="1:16" x14ac:dyDescent="0.2">
      <c r="A10" s="55" t="s">
        <v>168</v>
      </c>
      <c r="B10" s="66">
        <f>B11</f>
        <v>0</v>
      </c>
      <c r="C10" s="66">
        <f t="shared" ref="C10:E10" si="4">C11</f>
        <v>0</v>
      </c>
      <c r="D10" s="66">
        <f t="shared" si="4"/>
        <v>0</v>
      </c>
      <c r="E10" s="66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16" x14ac:dyDescent="0.2">
      <c r="A11" s="56" t="s">
        <v>153</v>
      </c>
      <c r="B11" s="122">
        <v>0</v>
      </c>
      <c r="C11" s="122">
        <v>0</v>
      </c>
      <c r="D11" s="122">
        <v>0</v>
      </c>
      <c r="E11" s="122">
        <v>0</v>
      </c>
      <c r="F11" s="12" t="str">
        <f t="shared" si="1"/>
        <v>-</v>
      </c>
      <c r="G11" s="12" t="str">
        <f t="shared" si="2"/>
        <v>-</v>
      </c>
    </row>
    <row r="12" spans="1:16" x14ac:dyDescent="0.2">
      <c r="A12" s="56"/>
      <c r="B12" s="14"/>
      <c r="C12" s="14"/>
      <c r="D12" s="14"/>
      <c r="E12" s="14"/>
      <c r="F12" s="12"/>
      <c r="G12" s="12"/>
    </row>
    <row r="13" spans="1:16" x14ac:dyDescent="0.2">
      <c r="A13" s="64" t="s">
        <v>102</v>
      </c>
      <c r="B13" s="72">
        <f>B6+B8+B10</f>
        <v>0</v>
      </c>
      <c r="C13" s="72">
        <f t="shared" ref="C13:E13" si="5">C6+C8+C10</f>
        <v>0</v>
      </c>
      <c r="D13" s="72">
        <f t="shared" si="5"/>
        <v>0</v>
      </c>
      <c r="E13" s="72">
        <f t="shared" si="5"/>
        <v>0</v>
      </c>
      <c r="F13" s="107" t="str">
        <f t="shared" si="1"/>
        <v>-</v>
      </c>
      <c r="G13" s="107" t="str">
        <f t="shared" si="2"/>
        <v>-</v>
      </c>
    </row>
    <row r="14" spans="1:16" x14ac:dyDescent="0.2">
      <c r="B14" s="123"/>
      <c r="C14" s="123"/>
      <c r="D14" s="123"/>
      <c r="E14" s="123"/>
    </row>
    <row r="15" spans="1:16" x14ac:dyDescent="0.2">
      <c r="B15" s="123"/>
      <c r="C15" s="123"/>
      <c r="D15" s="123"/>
      <c r="E15" s="123"/>
    </row>
    <row r="16" spans="1:16" ht="17.25" customHeight="1" x14ac:dyDescent="0.2">
      <c r="A16" s="7" t="s">
        <v>130</v>
      </c>
      <c r="B16" s="139"/>
      <c r="C16" s="139"/>
      <c r="D16" s="139"/>
      <c r="E16" s="139"/>
      <c r="F16" s="110"/>
      <c r="G16" s="110"/>
    </row>
    <row r="17" spans="1:7" x14ac:dyDescent="0.2">
      <c r="A17" s="55" t="s">
        <v>164</v>
      </c>
      <c r="B17" s="66">
        <f>B18</f>
        <v>14378.31</v>
      </c>
      <c r="C17" s="66">
        <f t="shared" ref="C17:E17" si="6">C18</f>
        <v>31721</v>
      </c>
      <c r="D17" s="66">
        <f t="shared" si="6"/>
        <v>31721</v>
      </c>
      <c r="E17" s="66">
        <f t="shared" si="6"/>
        <v>17253.96</v>
      </c>
      <c r="F17" s="6">
        <f t="shared" ref="F17:F23" si="7">IFERROR(E17/B17*100,"-")</f>
        <v>119.99991654095648</v>
      </c>
      <c r="G17" s="6">
        <f t="shared" ref="G17:G23" si="8">IFERROR(E17/D17*100,"-")</f>
        <v>54.392862772295956</v>
      </c>
    </row>
    <row r="18" spans="1:7" x14ac:dyDescent="0.2">
      <c r="A18" s="56" t="s">
        <v>158</v>
      </c>
      <c r="B18" s="122">
        <v>14378.31</v>
      </c>
      <c r="C18" s="122">
        <v>31721</v>
      </c>
      <c r="D18" s="122">
        <v>31721</v>
      </c>
      <c r="E18" s="122">
        <v>17253.96</v>
      </c>
      <c r="F18" s="12">
        <f t="shared" si="7"/>
        <v>119.99991654095648</v>
      </c>
      <c r="G18" s="12">
        <f t="shared" si="8"/>
        <v>54.392862772295956</v>
      </c>
    </row>
    <row r="19" spans="1:7" x14ac:dyDescent="0.2">
      <c r="A19" s="55" t="s">
        <v>165</v>
      </c>
      <c r="B19" s="66">
        <f>B20+B21</f>
        <v>0</v>
      </c>
      <c r="C19" s="66">
        <f t="shared" ref="C19:E19" si="9">C20+C21</f>
        <v>0</v>
      </c>
      <c r="D19" s="66">
        <f t="shared" si="9"/>
        <v>0</v>
      </c>
      <c r="E19" s="66">
        <f t="shared" si="9"/>
        <v>0</v>
      </c>
      <c r="F19" s="6" t="str">
        <f t="shared" si="7"/>
        <v>-</v>
      </c>
      <c r="G19" s="6" t="str">
        <f t="shared" si="8"/>
        <v>-</v>
      </c>
    </row>
    <row r="20" spans="1:7" x14ac:dyDescent="0.2">
      <c r="A20" s="56" t="s">
        <v>154</v>
      </c>
      <c r="B20" s="122">
        <v>0</v>
      </c>
      <c r="C20" s="122">
        <v>0</v>
      </c>
      <c r="D20" s="122">
        <v>0</v>
      </c>
      <c r="E20" s="122">
        <v>0</v>
      </c>
      <c r="F20" s="12" t="str">
        <f t="shared" si="7"/>
        <v>-</v>
      </c>
      <c r="G20" s="12" t="str">
        <f t="shared" si="8"/>
        <v>-</v>
      </c>
    </row>
    <row r="21" spans="1:7" x14ac:dyDescent="0.2">
      <c r="A21" s="56" t="s">
        <v>157</v>
      </c>
      <c r="B21" s="122">
        <v>0</v>
      </c>
      <c r="C21" s="122">
        <v>0</v>
      </c>
      <c r="D21" s="122">
        <v>0</v>
      </c>
      <c r="E21" s="122">
        <v>0</v>
      </c>
      <c r="F21" s="12" t="str">
        <f t="shared" si="7"/>
        <v>-</v>
      </c>
      <c r="G21" s="12" t="str">
        <f t="shared" si="8"/>
        <v>-</v>
      </c>
    </row>
    <row r="22" spans="1:7" x14ac:dyDescent="0.2">
      <c r="A22" s="56"/>
      <c r="B22" s="14"/>
      <c r="C22" s="14"/>
      <c r="D22" s="14"/>
      <c r="E22" s="14"/>
      <c r="F22" s="13"/>
      <c r="G22" s="12"/>
    </row>
    <row r="23" spans="1:7" x14ac:dyDescent="0.2">
      <c r="A23" s="64" t="s">
        <v>107</v>
      </c>
      <c r="B23" s="72">
        <f>B17+B19</f>
        <v>14378.31</v>
      </c>
      <c r="C23" s="72">
        <f t="shared" ref="C23:E23" si="10">C17+C19</f>
        <v>31721</v>
      </c>
      <c r="D23" s="72">
        <f t="shared" si="10"/>
        <v>31721</v>
      </c>
      <c r="E23" s="72">
        <f t="shared" si="10"/>
        <v>17253.96</v>
      </c>
      <c r="F23" s="107">
        <f t="shared" si="7"/>
        <v>119.99991654095648</v>
      </c>
      <c r="G23" s="107">
        <f t="shared" si="8"/>
        <v>54.392862772295956</v>
      </c>
    </row>
    <row r="24" spans="1:7" x14ac:dyDescent="0.2">
      <c r="A24" s="56"/>
      <c r="B24" s="11"/>
      <c r="C24" s="11"/>
      <c r="D24" s="11"/>
      <c r="E24" s="11"/>
      <c r="F24" s="12"/>
      <c r="G24" s="12"/>
    </row>
    <row r="25" spans="1:7" x14ac:dyDescent="0.2">
      <c r="A25" s="58"/>
      <c r="B25" s="66"/>
      <c r="C25" s="66"/>
      <c r="D25" s="66"/>
      <c r="E25" s="66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76"/>
  <sheetViews>
    <sheetView view="pageLayout" topLeftCell="A18" zoomScaleNormal="100" workbookViewId="0">
      <selection activeCell="A124" sqref="A124:XFD124"/>
    </sheetView>
  </sheetViews>
  <sheetFormatPr defaultRowHeight="15" x14ac:dyDescent="0.25"/>
  <cols>
    <col min="1" max="1" width="88.85546875" customWidth="1"/>
    <col min="2" max="4" width="18.85546875" customWidth="1"/>
    <col min="5" max="5" width="10.140625" style="38" bestFit="1" customWidth="1"/>
  </cols>
  <sheetData>
    <row r="1" spans="1:5" ht="19.5" x14ac:dyDescent="0.3">
      <c r="A1" s="172" t="s">
        <v>141</v>
      </c>
      <c r="B1" s="172"/>
      <c r="C1" s="172"/>
      <c r="D1" s="172"/>
      <c r="E1" s="172"/>
    </row>
    <row r="2" spans="1:5" ht="19.5" x14ac:dyDescent="0.3">
      <c r="A2" s="117"/>
      <c r="B2" s="117"/>
      <c r="C2" s="117"/>
      <c r="D2" s="117"/>
      <c r="E2" s="36"/>
    </row>
    <row r="3" spans="1:5" ht="15.75" x14ac:dyDescent="0.25">
      <c r="A3" s="174" t="s">
        <v>142</v>
      </c>
      <c r="B3" s="174"/>
      <c r="C3" s="174"/>
      <c r="D3" s="174"/>
      <c r="E3" s="174"/>
    </row>
    <row r="4" spans="1:5" x14ac:dyDescent="0.25">
      <c r="A4" s="33"/>
      <c r="B4" s="33"/>
      <c r="C4" s="33"/>
      <c r="D4" s="33"/>
      <c r="E4" s="35"/>
    </row>
    <row r="5" spans="1:5" ht="15.75" x14ac:dyDescent="0.25">
      <c r="A5" s="179" t="s">
        <v>266</v>
      </c>
      <c r="B5" s="179"/>
      <c r="C5" s="179"/>
      <c r="D5" s="179"/>
      <c r="E5" s="179"/>
    </row>
    <row r="6" spans="1:5" x14ac:dyDescent="0.25">
      <c r="A6" s="33"/>
      <c r="B6" s="33"/>
      <c r="C6" s="33"/>
      <c r="D6" s="33"/>
      <c r="E6" s="35"/>
    </row>
    <row r="7" spans="1:5" s="32" customFormat="1" ht="15.75" x14ac:dyDescent="0.25">
      <c r="A7" s="34" t="s">
        <v>259</v>
      </c>
      <c r="B7" s="34"/>
      <c r="C7" s="34"/>
      <c r="D7" s="34"/>
      <c r="E7" s="37"/>
    </row>
    <row r="8" spans="1:5" x14ac:dyDescent="0.25">
      <c r="A8" s="33"/>
      <c r="B8" s="33"/>
      <c r="C8" s="33"/>
      <c r="D8" s="33"/>
      <c r="E8" s="35"/>
    </row>
    <row r="9" spans="1:5" s="1" customFormat="1" ht="25.5" x14ac:dyDescent="0.2">
      <c r="A9" s="30" t="s">
        <v>144</v>
      </c>
      <c r="B9" s="30" t="s">
        <v>253</v>
      </c>
      <c r="C9" s="30" t="s">
        <v>254</v>
      </c>
      <c r="D9" s="30" t="s">
        <v>229</v>
      </c>
      <c r="E9" s="43" t="s">
        <v>160</v>
      </c>
    </row>
    <row r="10" spans="1:5" s="4" customFormat="1" ht="11.25" x14ac:dyDescent="0.2">
      <c r="A10" s="75">
        <v>1</v>
      </c>
      <c r="B10" s="75">
        <v>2</v>
      </c>
      <c r="C10" s="75">
        <v>3</v>
      </c>
      <c r="D10" s="75">
        <v>4</v>
      </c>
      <c r="E10" s="76" t="s">
        <v>143</v>
      </c>
    </row>
    <row r="11" spans="1:5" s="4" customFormat="1" ht="11.25" x14ac:dyDescent="0.2">
      <c r="A11" s="111"/>
      <c r="B11" s="75"/>
      <c r="C11" s="75"/>
      <c r="D11" s="75"/>
      <c r="E11" s="76"/>
    </row>
    <row r="12" spans="1:5" x14ac:dyDescent="0.25">
      <c r="A12" s="140" t="s">
        <v>274</v>
      </c>
      <c r="B12" s="152">
        <v>6158734</v>
      </c>
      <c r="C12" s="152">
        <v>6158734</v>
      </c>
      <c r="D12" s="152">
        <v>3155561.05</v>
      </c>
      <c r="E12" s="158">
        <v>51.24</v>
      </c>
    </row>
    <row r="13" spans="1:5" ht="26.25" x14ac:dyDescent="0.25">
      <c r="A13" s="141" t="s">
        <v>275</v>
      </c>
      <c r="B13" s="153">
        <v>6158734</v>
      </c>
      <c r="C13" s="153">
        <v>6158734</v>
      </c>
      <c r="D13" s="153">
        <v>3155561.05</v>
      </c>
      <c r="E13" s="149">
        <v>51.24</v>
      </c>
    </row>
    <row r="14" spans="1:5" s="104" customFormat="1" x14ac:dyDescent="0.25">
      <c r="A14" s="142" t="s">
        <v>276</v>
      </c>
      <c r="B14" s="154">
        <v>6158734</v>
      </c>
      <c r="C14" s="154">
        <v>6158734</v>
      </c>
      <c r="D14" s="154">
        <v>3155561.05</v>
      </c>
      <c r="E14" s="151">
        <v>51.24</v>
      </c>
    </row>
    <row r="15" spans="1:5" s="104" customFormat="1" x14ac:dyDescent="0.25">
      <c r="A15" s="143" t="s">
        <v>273</v>
      </c>
      <c r="B15" s="155">
        <v>6158734</v>
      </c>
      <c r="C15" s="155">
        <v>6158734</v>
      </c>
      <c r="D15" s="155">
        <v>3155561.05</v>
      </c>
      <c r="E15" s="157">
        <v>51.24</v>
      </c>
    </row>
    <row r="16" spans="1:5" s="104" customFormat="1" x14ac:dyDescent="0.25">
      <c r="A16" s="144" t="s">
        <v>151</v>
      </c>
      <c r="B16" s="155">
        <v>197502</v>
      </c>
      <c r="C16" s="155">
        <v>197502</v>
      </c>
      <c r="D16" s="155">
        <v>71245.08</v>
      </c>
      <c r="E16" s="157">
        <v>36.07</v>
      </c>
    </row>
    <row r="17" spans="1:5" s="104" customFormat="1" x14ac:dyDescent="0.25">
      <c r="A17" s="144" t="s">
        <v>158</v>
      </c>
      <c r="B17" s="155">
        <v>864013</v>
      </c>
      <c r="C17" s="155">
        <v>864013</v>
      </c>
      <c r="D17" s="155">
        <v>367271.23</v>
      </c>
      <c r="E17" s="157">
        <v>42.51</v>
      </c>
    </row>
    <row r="18" spans="1:5" s="104" customFormat="1" x14ac:dyDescent="0.25">
      <c r="A18" s="144" t="s">
        <v>154</v>
      </c>
      <c r="B18" s="155">
        <v>4742783</v>
      </c>
      <c r="C18" s="155">
        <v>4742783</v>
      </c>
      <c r="D18" s="155">
        <v>2501819.6</v>
      </c>
      <c r="E18" s="157">
        <v>52.75</v>
      </c>
    </row>
    <row r="19" spans="1:5" s="104" customFormat="1" x14ac:dyDescent="0.25">
      <c r="A19" s="144" t="s">
        <v>157</v>
      </c>
      <c r="B19" s="155">
        <v>96888</v>
      </c>
      <c r="C19" s="155">
        <v>96888</v>
      </c>
      <c r="D19" s="155">
        <v>43774.63</v>
      </c>
      <c r="E19" s="157">
        <v>45.18</v>
      </c>
    </row>
    <row r="20" spans="1:5" s="104" customFormat="1" x14ac:dyDescent="0.25">
      <c r="A20" s="144" t="s">
        <v>155</v>
      </c>
      <c r="B20" s="155">
        <v>208441</v>
      </c>
      <c r="C20" s="155">
        <v>208441</v>
      </c>
      <c r="D20" s="155">
        <v>91568.77</v>
      </c>
      <c r="E20" s="157">
        <v>43.93</v>
      </c>
    </row>
    <row r="21" spans="1:5" s="104" customFormat="1" x14ac:dyDescent="0.25">
      <c r="A21" s="144" t="s">
        <v>156</v>
      </c>
      <c r="B21" s="155">
        <v>46851</v>
      </c>
      <c r="C21" s="155">
        <v>46851</v>
      </c>
      <c r="D21" s="155">
        <v>72981.42</v>
      </c>
      <c r="E21" s="157">
        <v>155.77000000000001</v>
      </c>
    </row>
    <row r="22" spans="1:5" s="104" customFormat="1" x14ac:dyDescent="0.25">
      <c r="A22" s="144" t="s">
        <v>198</v>
      </c>
      <c r="B22" s="143"/>
      <c r="C22" s="143"/>
      <c r="D22" s="155">
        <v>5308.91</v>
      </c>
      <c r="E22" s="157">
        <v>0</v>
      </c>
    </row>
    <row r="23" spans="1:5" s="104" customFormat="1" x14ac:dyDescent="0.25">
      <c r="A23" s="144" t="s">
        <v>152</v>
      </c>
      <c r="B23" s="155">
        <v>2256</v>
      </c>
      <c r="C23" s="155">
        <v>2256</v>
      </c>
      <c r="D23" s="155">
        <v>1591.41</v>
      </c>
      <c r="E23" s="157">
        <v>70.540000000000006</v>
      </c>
    </row>
    <row r="24" spans="1:5" s="104" customFormat="1" x14ac:dyDescent="0.25">
      <c r="A24" s="144"/>
      <c r="B24" s="155"/>
      <c r="C24" s="155"/>
      <c r="D24" s="155"/>
      <c r="E24" s="157"/>
    </row>
    <row r="25" spans="1:5" s="104" customFormat="1" x14ac:dyDescent="0.25">
      <c r="A25" s="142" t="s">
        <v>277</v>
      </c>
      <c r="B25" s="154">
        <v>238702</v>
      </c>
      <c r="C25" s="154">
        <v>238702</v>
      </c>
      <c r="D25" s="154">
        <v>107727.96</v>
      </c>
      <c r="E25" s="151">
        <v>45.13</v>
      </c>
    </row>
    <row r="26" spans="1:5" s="104" customFormat="1" x14ac:dyDescent="0.25">
      <c r="A26" s="145" t="s">
        <v>278</v>
      </c>
      <c r="B26" s="156">
        <v>201739</v>
      </c>
      <c r="C26" s="156">
        <v>201739</v>
      </c>
      <c r="D26" s="156">
        <v>102204.62</v>
      </c>
      <c r="E26" s="150">
        <v>50.66</v>
      </c>
    </row>
    <row r="27" spans="1:5" s="104" customFormat="1" x14ac:dyDescent="0.25">
      <c r="A27" s="144" t="s">
        <v>155</v>
      </c>
      <c r="B27" s="155">
        <v>171478</v>
      </c>
      <c r="C27" s="155">
        <v>171478</v>
      </c>
      <c r="D27" s="155">
        <v>86873.93</v>
      </c>
      <c r="E27" s="157">
        <v>50.66</v>
      </c>
    </row>
    <row r="28" spans="1:5" s="104" customFormat="1" x14ac:dyDescent="0.25">
      <c r="A28" s="146" t="s">
        <v>17</v>
      </c>
      <c r="B28" s="154">
        <v>154556</v>
      </c>
      <c r="C28" s="154">
        <v>154556</v>
      </c>
      <c r="D28" s="154">
        <v>78343.490000000005</v>
      </c>
      <c r="E28" s="151">
        <v>50.69</v>
      </c>
    </row>
    <row r="29" spans="1:5" s="78" customFormat="1" x14ac:dyDescent="0.25">
      <c r="A29" s="147" t="s">
        <v>18</v>
      </c>
      <c r="B29" s="142"/>
      <c r="C29" s="142"/>
      <c r="D29" s="154">
        <v>67237.070000000007</v>
      </c>
      <c r="E29" s="142"/>
    </row>
    <row r="30" spans="1:5" s="104" customFormat="1" x14ac:dyDescent="0.25">
      <c r="A30" s="148" t="s">
        <v>19</v>
      </c>
      <c r="B30" s="143"/>
      <c r="C30" s="143"/>
      <c r="D30" s="155">
        <v>62785.79</v>
      </c>
      <c r="E30" s="143"/>
    </row>
    <row r="31" spans="1:5" s="104" customFormat="1" x14ac:dyDescent="0.25">
      <c r="A31" s="148" t="s">
        <v>248</v>
      </c>
      <c r="B31" s="143"/>
      <c r="C31" s="143"/>
      <c r="D31" s="155">
        <v>4451.28</v>
      </c>
      <c r="E31" s="143"/>
    </row>
    <row r="32" spans="1:5" s="77" customFormat="1" x14ac:dyDescent="0.25">
      <c r="A32" s="147" t="s">
        <v>22</v>
      </c>
      <c r="B32" s="142"/>
      <c r="C32" s="142"/>
      <c r="D32" s="154">
        <v>11106.42</v>
      </c>
      <c r="E32" s="142"/>
    </row>
    <row r="33" spans="1:5" s="77" customFormat="1" x14ac:dyDescent="0.25">
      <c r="A33" s="148" t="s">
        <v>23</v>
      </c>
      <c r="B33" s="143"/>
      <c r="C33" s="143"/>
      <c r="D33" s="155">
        <v>11106.42</v>
      </c>
      <c r="E33" s="143"/>
    </row>
    <row r="34" spans="1:5" s="77" customFormat="1" x14ac:dyDescent="0.25">
      <c r="A34" s="146" t="s">
        <v>24</v>
      </c>
      <c r="B34" s="154">
        <v>16922</v>
      </c>
      <c r="C34" s="154">
        <v>16922</v>
      </c>
      <c r="D34" s="154">
        <v>8530.44</v>
      </c>
      <c r="E34" s="151">
        <v>50.41</v>
      </c>
    </row>
    <row r="35" spans="1:5" s="104" customFormat="1" x14ac:dyDescent="0.25">
      <c r="A35" s="147" t="s">
        <v>25</v>
      </c>
      <c r="B35" s="142"/>
      <c r="C35" s="142"/>
      <c r="D35" s="154">
        <v>8530.44</v>
      </c>
      <c r="E35" s="142"/>
    </row>
    <row r="36" spans="1:5" s="104" customFormat="1" x14ac:dyDescent="0.25">
      <c r="A36" s="148" t="s">
        <v>26</v>
      </c>
      <c r="B36" s="143"/>
      <c r="C36" s="143"/>
      <c r="D36" s="157">
        <v>263.5</v>
      </c>
      <c r="E36" s="143"/>
    </row>
    <row r="37" spans="1:5" s="104" customFormat="1" x14ac:dyDescent="0.25">
      <c r="A37" s="148" t="s">
        <v>27</v>
      </c>
      <c r="B37" s="143"/>
      <c r="C37" s="143"/>
      <c r="D37" s="155">
        <v>6147.57</v>
      </c>
      <c r="E37" s="143"/>
    </row>
    <row r="38" spans="1:5" s="78" customFormat="1" x14ac:dyDescent="0.25">
      <c r="A38" s="148" t="s">
        <v>28</v>
      </c>
      <c r="B38" s="143"/>
      <c r="C38" s="143"/>
      <c r="D38" s="155">
        <v>2119.37</v>
      </c>
      <c r="E38" s="143"/>
    </row>
    <row r="39" spans="1:5" s="104" customFormat="1" x14ac:dyDescent="0.25">
      <c r="A39" s="144" t="s">
        <v>156</v>
      </c>
      <c r="B39" s="155">
        <v>30261</v>
      </c>
      <c r="C39" s="155">
        <v>30261</v>
      </c>
      <c r="D39" s="155">
        <v>15330.69</v>
      </c>
      <c r="E39" s="157">
        <v>50.66</v>
      </c>
    </row>
    <row r="40" spans="1:5" s="104" customFormat="1" x14ac:dyDescent="0.25">
      <c r="A40" s="146" t="s">
        <v>17</v>
      </c>
      <c r="B40" s="154">
        <v>27275</v>
      </c>
      <c r="C40" s="154">
        <v>27275</v>
      </c>
      <c r="D40" s="154">
        <v>13825.32</v>
      </c>
      <c r="E40" s="151">
        <v>50.69</v>
      </c>
    </row>
    <row r="41" spans="1:5" s="77" customFormat="1" x14ac:dyDescent="0.25">
      <c r="A41" s="147" t="s">
        <v>18</v>
      </c>
      <c r="B41" s="142"/>
      <c r="C41" s="142"/>
      <c r="D41" s="154">
        <v>11865.36</v>
      </c>
      <c r="E41" s="142"/>
    </row>
    <row r="42" spans="1:5" s="77" customFormat="1" x14ac:dyDescent="0.25">
      <c r="A42" s="148" t="s">
        <v>19</v>
      </c>
      <c r="B42" s="143"/>
      <c r="C42" s="143"/>
      <c r="D42" s="155">
        <v>11079.84</v>
      </c>
      <c r="E42" s="143"/>
    </row>
    <row r="43" spans="1:5" s="77" customFormat="1" x14ac:dyDescent="0.25">
      <c r="A43" s="148" t="s">
        <v>248</v>
      </c>
      <c r="B43" s="143"/>
      <c r="C43" s="143"/>
      <c r="D43" s="157">
        <v>785.52</v>
      </c>
      <c r="E43" s="143"/>
    </row>
    <row r="44" spans="1:5" s="77" customFormat="1" x14ac:dyDescent="0.25">
      <c r="A44" s="147" t="s">
        <v>22</v>
      </c>
      <c r="B44" s="142"/>
      <c r="C44" s="142"/>
      <c r="D44" s="154">
        <v>1959.96</v>
      </c>
      <c r="E44" s="142"/>
    </row>
    <row r="45" spans="1:5" s="77" customFormat="1" x14ac:dyDescent="0.25">
      <c r="A45" s="148" t="s">
        <v>23</v>
      </c>
      <c r="B45" s="143"/>
      <c r="C45" s="143"/>
      <c r="D45" s="155">
        <v>1959.96</v>
      </c>
      <c r="E45" s="143"/>
    </row>
    <row r="46" spans="1:5" s="77" customFormat="1" x14ac:dyDescent="0.25">
      <c r="A46" s="146" t="s">
        <v>24</v>
      </c>
      <c r="B46" s="154">
        <v>2986</v>
      </c>
      <c r="C46" s="154">
        <v>2986</v>
      </c>
      <c r="D46" s="154">
        <v>1505.37</v>
      </c>
      <c r="E46" s="151">
        <v>50.41</v>
      </c>
    </row>
    <row r="47" spans="1:5" s="77" customFormat="1" x14ac:dyDescent="0.25">
      <c r="A47" s="147" t="s">
        <v>25</v>
      </c>
      <c r="B47" s="142"/>
      <c r="C47" s="142"/>
      <c r="D47" s="154">
        <v>1505.37</v>
      </c>
      <c r="E47" s="142"/>
    </row>
    <row r="48" spans="1:5" s="77" customFormat="1" x14ac:dyDescent="0.25">
      <c r="A48" s="148" t="s">
        <v>26</v>
      </c>
      <c r="B48" s="143"/>
      <c r="C48" s="143"/>
      <c r="D48" s="157">
        <v>46.5</v>
      </c>
      <c r="E48" s="143"/>
    </row>
    <row r="49" spans="1:5" s="77" customFormat="1" x14ac:dyDescent="0.25">
      <c r="A49" s="148" t="s">
        <v>27</v>
      </c>
      <c r="B49" s="143"/>
      <c r="C49" s="143"/>
      <c r="D49" s="155">
        <v>1084.8599999999999</v>
      </c>
      <c r="E49" s="143"/>
    </row>
    <row r="50" spans="1:5" x14ac:dyDescent="0.25">
      <c r="A50" s="148" t="s">
        <v>28</v>
      </c>
      <c r="B50" s="143"/>
      <c r="C50" s="143"/>
      <c r="D50" s="157">
        <v>374.01</v>
      </c>
      <c r="E50" s="143"/>
    </row>
    <row r="51" spans="1:5" x14ac:dyDescent="0.25">
      <c r="A51" s="148"/>
      <c r="B51" s="143"/>
      <c r="C51" s="143"/>
      <c r="D51" s="157"/>
      <c r="E51" s="143"/>
    </row>
    <row r="52" spans="1:5" x14ac:dyDescent="0.25">
      <c r="A52" s="145" t="s">
        <v>279</v>
      </c>
      <c r="B52" s="156">
        <v>36963</v>
      </c>
      <c r="C52" s="156">
        <v>36963</v>
      </c>
      <c r="D52" s="156">
        <v>5523.34</v>
      </c>
      <c r="E52" s="150">
        <v>14.94</v>
      </c>
    </row>
    <row r="53" spans="1:5" x14ac:dyDescent="0.25">
      <c r="A53" s="144" t="s">
        <v>155</v>
      </c>
      <c r="B53" s="155">
        <v>36963</v>
      </c>
      <c r="C53" s="155">
        <v>36963</v>
      </c>
      <c r="D53" s="155">
        <v>4694.84</v>
      </c>
      <c r="E53" s="155">
        <v>12.7</v>
      </c>
    </row>
    <row r="54" spans="1:5" x14ac:dyDescent="0.25">
      <c r="A54" s="146" t="s">
        <v>24</v>
      </c>
      <c r="B54" s="154">
        <v>36963</v>
      </c>
      <c r="C54" s="154">
        <v>36963</v>
      </c>
      <c r="D54" s="154">
        <v>4694.84</v>
      </c>
      <c r="E54" s="154">
        <v>12.7</v>
      </c>
    </row>
    <row r="55" spans="1:5" x14ac:dyDescent="0.25">
      <c r="A55" s="147" t="s">
        <v>30</v>
      </c>
      <c r="B55" s="142"/>
      <c r="C55" s="142"/>
      <c r="D55" s="151">
        <v>47.38</v>
      </c>
      <c r="E55" s="159"/>
    </row>
    <row r="56" spans="1:5" x14ac:dyDescent="0.25">
      <c r="A56" s="148" t="s">
        <v>35</v>
      </c>
      <c r="B56" s="143"/>
      <c r="C56" s="143"/>
      <c r="D56" s="157">
        <v>47.38</v>
      </c>
      <c r="E56" s="160"/>
    </row>
    <row r="57" spans="1:5" x14ac:dyDescent="0.25">
      <c r="A57" s="147" t="s">
        <v>37</v>
      </c>
      <c r="B57" s="142"/>
      <c r="C57" s="142"/>
      <c r="D57" s="154">
        <v>4647.46</v>
      </c>
      <c r="E57" s="159"/>
    </row>
    <row r="58" spans="1:5" x14ac:dyDescent="0.25">
      <c r="A58" s="148" t="s">
        <v>46</v>
      </c>
      <c r="B58" s="143"/>
      <c r="C58" s="143"/>
      <c r="D58" s="155">
        <v>4647.46</v>
      </c>
      <c r="E58" s="160"/>
    </row>
    <row r="59" spans="1:5" x14ac:dyDescent="0.25">
      <c r="A59" s="144" t="s">
        <v>156</v>
      </c>
      <c r="B59" s="143"/>
      <c r="C59" s="143"/>
      <c r="D59" s="157">
        <v>828.5</v>
      </c>
      <c r="E59" s="160"/>
    </row>
    <row r="60" spans="1:5" x14ac:dyDescent="0.25">
      <c r="A60" s="146" t="s">
        <v>24</v>
      </c>
      <c r="B60" s="151">
        <v>0</v>
      </c>
      <c r="C60" s="151">
        <v>0</v>
      </c>
      <c r="D60" s="151">
        <v>828.5</v>
      </c>
      <c r="E60" s="154"/>
    </row>
    <row r="61" spans="1:5" x14ac:dyDescent="0.25">
      <c r="A61" s="147" t="s">
        <v>30</v>
      </c>
      <c r="B61" s="142"/>
      <c r="C61" s="142"/>
      <c r="D61" s="151">
        <v>8.36</v>
      </c>
      <c r="E61" s="159"/>
    </row>
    <row r="62" spans="1:5" x14ac:dyDescent="0.25">
      <c r="A62" s="148" t="s">
        <v>35</v>
      </c>
      <c r="B62" s="143"/>
      <c r="C62" s="143"/>
      <c r="D62" s="157">
        <v>8.36</v>
      </c>
      <c r="E62" s="160"/>
    </row>
    <row r="63" spans="1:5" x14ac:dyDescent="0.25">
      <c r="A63" s="147" t="s">
        <v>37</v>
      </c>
      <c r="B63" s="151">
        <v>0</v>
      </c>
      <c r="C63" s="151">
        <v>0</v>
      </c>
      <c r="D63" s="151">
        <v>820.14</v>
      </c>
      <c r="E63" s="159"/>
    </row>
    <row r="64" spans="1:5" x14ac:dyDescent="0.25">
      <c r="A64" s="148" t="s">
        <v>46</v>
      </c>
      <c r="B64" s="143"/>
      <c r="C64" s="143"/>
      <c r="D64" s="157">
        <v>820.14</v>
      </c>
      <c r="E64" s="160"/>
    </row>
    <row r="65" spans="1:5" x14ac:dyDescent="0.25">
      <c r="A65" s="148"/>
      <c r="B65" s="143"/>
      <c r="C65" s="143"/>
      <c r="D65" s="157"/>
      <c r="E65" s="160"/>
    </row>
    <row r="66" spans="1:5" x14ac:dyDescent="0.25">
      <c r="A66" s="142" t="s">
        <v>280</v>
      </c>
      <c r="B66" s="154">
        <v>197502</v>
      </c>
      <c r="C66" s="154">
        <v>197502</v>
      </c>
      <c r="D66" s="154">
        <v>71245.08</v>
      </c>
      <c r="E66" s="154">
        <v>36.07</v>
      </c>
    </row>
    <row r="67" spans="1:5" x14ac:dyDescent="0.25">
      <c r="A67" s="145" t="s">
        <v>281</v>
      </c>
      <c r="B67" s="156">
        <v>23450</v>
      </c>
      <c r="C67" s="156">
        <v>23450</v>
      </c>
      <c r="D67" s="156">
        <v>5142.5</v>
      </c>
      <c r="E67" s="156">
        <v>21.93</v>
      </c>
    </row>
    <row r="68" spans="1:5" x14ac:dyDescent="0.25">
      <c r="A68" s="144" t="s">
        <v>151</v>
      </c>
      <c r="B68" s="155">
        <v>23450</v>
      </c>
      <c r="C68" s="155">
        <v>23450</v>
      </c>
      <c r="D68" s="155">
        <v>5142.5</v>
      </c>
      <c r="E68" s="155">
        <v>21.93</v>
      </c>
    </row>
    <row r="69" spans="1:5" x14ac:dyDescent="0.25">
      <c r="A69" s="146" t="s">
        <v>17</v>
      </c>
      <c r="B69" s="154">
        <v>7326</v>
      </c>
      <c r="C69" s="154">
        <v>7326</v>
      </c>
      <c r="D69" s="154">
        <v>1920</v>
      </c>
      <c r="E69" s="154">
        <v>26.21</v>
      </c>
    </row>
    <row r="70" spans="1:5" x14ac:dyDescent="0.25">
      <c r="A70" s="147" t="s">
        <v>18</v>
      </c>
      <c r="B70" s="154"/>
      <c r="C70" s="154"/>
      <c r="D70" s="154">
        <v>1648.13</v>
      </c>
      <c r="E70" s="154"/>
    </row>
    <row r="71" spans="1:5" x14ac:dyDescent="0.25">
      <c r="A71" s="148" t="s">
        <v>148</v>
      </c>
      <c r="B71" s="154"/>
      <c r="C71" s="154"/>
      <c r="D71" s="155">
        <v>1648.13</v>
      </c>
      <c r="E71" s="154"/>
    </row>
    <row r="72" spans="1:5" x14ac:dyDescent="0.25">
      <c r="A72" s="147" t="s">
        <v>22</v>
      </c>
      <c r="B72" s="154"/>
      <c r="C72" s="154"/>
      <c r="D72" s="154">
        <v>271.87</v>
      </c>
      <c r="E72" s="154"/>
    </row>
    <row r="73" spans="1:5" x14ac:dyDescent="0.25">
      <c r="A73" s="148" t="s">
        <v>23</v>
      </c>
      <c r="B73" s="154"/>
      <c r="C73" s="154"/>
      <c r="D73" s="155">
        <v>271.87</v>
      </c>
      <c r="E73" s="154"/>
    </row>
    <row r="74" spans="1:5" x14ac:dyDescent="0.25">
      <c r="A74" s="146" t="s">
        <v>24</v>
      </c>
      <c r="B74" s="154">
        <v>16124</v>
      </c>
      <c r="C74" s="154">
        <v>16124</v>
      </c>
      <c r="D74" s="154">
        <v>3222.5</v>
      </c>
      <c r="E74" s="154">
        <v>19.989999999999998</v>
      </c>
    </row>
    <row r="75" spans="1:5" x14ac:dyDescent="0.25">
      <c r="A75" s="147" t="s">
        <v>30</v>
      </c>
      <c r="B75" s="154"/>
      <c r="C75" s="154"/>
      <c r="D75" s="154">
        <v>523.25</v>
      </c>
      <c r="E75" s="154"/>
    </row>
    <row r="76" spans="1:5" x14ac:dyDescent="0.25">
      <c r="A76" s="148" t="s">
        <v>31</v>
      </c>
      <c r="B76" s="154"/>
      <c r="C76" s="154"/>
      <c r="D76" s="155">
        <v>61</v>
      </c>
      <c r="E76" s="154"/>
    </row>
    <row r="77" spans="1:5" x14ac:dyDescent="0.25">
      <c r="A77" s="148" t="s">
        <v>32</v>
      </c>
      <c r="B77" s="154"/>
      <c r="C77" s="154"/>
      <c r="D77" s="155">
        <v>462.25</v>
      </c>
      <c r="E77" s="154"/>
    </row>
    <row r="78" spans="1:5" x14ac:dyDescent="0.25">
      <c r="A78" s="147" t="s">
        <v>37</v>
      </c>
      <c r="B78" s="154"/>
      <c r="C78" s="154"/>
      <c r="D78" s="154">
        <v>2699.25</v>
      </c>
      <c r="E78" s="154"/>
    </row>
    <row r="79" spans="1:5" x14ac:dyDescent="0.25">
      <c r="A79" s="148" t="s">
        <v>39</v>
      </c>
      <c r="B79" s="154"/>
      <c r="C79" s="154"/>
      <c r="D79" s="155">
        <v>118.28</v>
      </c>
      <c r="E79" s="154"/>
    </row>
    <row r="80" spans="1:5" x14ac:dyDescent="0.25">
      <c r="A80" s="148" t="s">
        <v>43</v>
      </c>
      <c r="B80" s="154"/>
      <c r="C80" s="154"/>
      <c r="D80" s="155">
        <v>2580.9699999999998</v>
      </c>
      <c r="E80" s="154"/>
    </row>
    <row r="81" spans="1:5" x14ac:dyDescent="0.25">
      <c r="A81" s="148"/>
      <c r="B81" s="154"/>
      <c r="C81" s="154"/>
      <c r="D81" s="155"/>
      <c r="E81" s="154"/>
    </row>
    <row r="82" spans="1:5" x14ac:dyDescent="0.25">
      <c r="A82" s="145" t="s">
        <v>282</v>
      </c>
      <c r="B82" s="156">
        <v>7020</v>
      </c>
      <c r="C82" s="156">
        <v>7020</v>
      </c>
      <c r="D82" s="156">
        <v>798</v>
      </c>
      <c r="E82" s="156">
        <v>11.37</v>
      </c>
    </row>
    <row r="83" spans="1:5" x14ac:dyDescent="0.25">
      <c r="A83" s="144" t="s">
        <v>151</v>
      </c>
      <c r="B83" s="155">
        <v>7020</v>
      </c>
      <c r="C83" s="155">
        <v>7020</v>
      </c>
      <c r="D83" s="155">
        <v>798</v>
      </c>
      <c r="E83" s="155">
        <v>11.37</v>
      </c>
    </row>
    <row r="84" spans="1:5" x14ac:dyDescent="0.25">
      <c r="A84" s="146" t="s">
        <v>24</v>
      </c>
      <c r="B84" s="154">
        <v>7020</v>
      </c>
      <c r="C84" s="154">
        <v>7020</v>
      </c>
      <c r="D84" s="154">
        <v>798</v>
      </c>
      <c r="E84" s="154">
        <v>11.37</v>
      </c>
    </row>
    <row r="85" spans="1:5" x14ac:dyDescent="0.25">
      <c r="A85" s="147" t="s">
        <v>30</v>
      </c>
      <c r="B85" s="154"/>
      <c r="C85" s="154"/>
      <c r="D85" s="154">
        <v>573.03</v>
      </c>
      <c r="E85" s="154"/>
    </row>
    <row r="86" spans="1:5" x14ac:dyDescent="0.25">
      <c r="A86" s="148" t="s">
        <v>31</v>
      </c>
      <c r="B86" s="154"/>
      <c r="C86" s="154"/>
      <c r="D86" s="155">
        <v>109.5</v>
      </c>
      <c r="E86" s="154"/>
    </row>
    <row r="87" spans="1:5" x14ac:dyDescent="0.25">
      <c r="A87" s="148" t="s">
        <v>32</v>
      </c>
      <c r="B87" s="154"/>
      <c r="C87" s="154"/>
      <c r="D87" s="155">
        <v>248.1</v>
      </c>
      <c r="E87" s="154"/>
    </row>
    <row r="88" spans="1:5" x14ac:dyDescent="0.25">
      <c r="A88" s="148" t="s">
        <v>33</v>
      </c>
      <c r="B88" s="154"/>
      <c r="C88" s="154"/>
      <c r="D88" s="155">
        <v>215.43</v>
      </c>
      <c r="E88" s="154"/>
    </row>
    <row r="89" spans="1:5" x14ac:dyDescent="0.25">
      <c r="A89" s="147" t="s">
        <v>37</v>
      </c>
      <c r="B89" s="154"/>
      <c r="C89" s="154"/>
      <c r="D89" s="154">
        <v>224.97</v>
      </c>
      <c r="E89" s="154"/>
    </row>
    <row r="90" spans="1:5" x14ac:dyDescent="0.25">
      <c r="A90" s="148" t="s">
        <v>38</v>
      </c>
      <c r="B90" s="154"/>
      <c r="C90" s="154"/>
      <c r="D90" s="155">
        <v>52.8</v>
      </c>
      <c r="E90" s="154"/>
    </row>
    <row r="91" spans="1:5" x14ac:dyDescent="0.25">
      <c r="A91" s="148" t="s">
        <v>39</v>
      </c>
      <c r="B91" s="154"/>
      <c r="C91" s="154"/>
      <c r="D91" s="155">
        <v>0</v>
      </c>
      <c r="E91" s="154"/>
    </row>
    <row r="92" spans="1:5" x14ac:dyDescent="0.25">
      <c r="A92" s="148" t="s">
        <v>41</v>
      </c>
      <c r="B92" s="154"/>
      <c r="C92" s="154"/>
      <c r="D92" s="155">
        <v>172.17</v>
      </c>
      <c r="E92" s="154"/>
    </row>
    <row r="93" spans="1:5" x14ac:dyDescent="0.25">
      <c r="A93" s="148"/>
      <c r="B93" s="154"/>
      <c r="C93" s="154"/>
      <c r="D93" s="154"/>
      <c r="E93" s="154"/>
    </row>
    <row r="94" spans="1:5" x14ac:dyDescent="0.25">
      <c r="A94" s="145" t="s">
        <v>283</v>
      </c>
      <c r="B94" s="156">
        <v>132723</v>
      </c>
      <c r="C94" s="156">
        <v>132723</v>
      </c>
      <c r="D94" s="156">
        <v>65304.58</v>
      </c>
      <c r="E94" s="156">
        <v>49.2</v>
      </c>
    </row>
    <row r="95" spans="1:5" x14ac:dyDescent="0.25">
      <c r="A95" s="144" t="s">
        <v>151</v>
      </c>
      <c r="B95" s="155">
        <v>132723</v>
      </c>
      <c r="C95" s="155">
        <v>132723</v>
      </c>
      <c r="D95" s="154">
        <v>65304.58</v>
      </c>
      <c r="E95" s="155">
        <v>49.2</v>
      </c>
    </row>
    <row r="96" spans="1:5" x14ac:dyDescent="0.25">
      <c r="A96" s="146" t="s">
        <v>76</v>
      </c>
      <c r="B96" s="154">
        <v>132723</v>
      </c>
      <c r="C96" s="154">
        <v>132723</v>
      </c>
      <c r="D96" s="154">
        <v>65304.58</v>
      </c>
      <c r="E96" s="154">
        <v>49.2</v>
      </c>
    </row>
    <row r="97" spans="1:5" x14ac:dyDescent="0.25">
      <c r="A97" s="147" t="s">
        <v>79</v>
      </c>
      <c r="B97" s="154"/>
      <c r="C97" s="154"/>
      <c r="D97" s="154">
        <v>65304.58</v>
      </c>
      <c r="E97" s="154"/>
    </row>
    <row r="98" spans="1:5" x14ac:dyDescent="0.25">
      <c r="A98" s="148" t="s">
        <v>80</v>
      </c>
      <c r="B98" s="154"/>
      <c r="C98" s="154"/>
      <c r="D98" s="155">
        <v>2575.8000000000002</v>
      </c>
      <c r="E98" s="154"/>
    </row>
    <row r="99" spans="1:5" x14ac:dyDescent="0.25">
      <c r="A99" s="148" t="s">
        <v>83</v>
      </c>
      <c r="B99" s="154"/>
      <c r="C99" s="154"/>
      <c r="D99" s="155">
        <v>62728.78</v>
      </c>
      <c r="E99" s="154"/>
    </row>
    <row r="100" spans="1:5" x14ac:dyDescent="0.25">
      <c r="A100" s="148"/>
      <c r="B100" s="154"/>
      <c r="C100" s="154"/>
      <c r="D100" s="155"/>
      <c r="E100" s="154"/>
    </row>
    <row r="101" spans="1:5" x14ac:dyDescent="0.25">
      <c r="A101" s="145" t="s">
        <v>284</v>
      </c>
      <c r="B101" s="156">
        <v>5973</v>
      </c>
      <c r="C101" s="156">
        <v>5973</v>
      </c>
      <c r="D101" s="150">
        <v>0</v>
      </c>
      <c r="E101" s="156">
        <v>0</v>
      </c>
    </row>
    <row r="102" spans="1:5" x14ac:dyDescent="0.25">
      <c r="A102" s="144" t="s">
        <v>151</v>
      </c>
      <c r="B102" s="155">
        <v>5973</v>
      </c>
      <c r="C102" s="155">
        <v>5973</v>
      </c>
      <c r="D102" s="157">
        <v>0</v>
      </c>
      <c r="E102" s="155">
        <v>0</v>
      </c>
    </row>
    <row r="103" spans="1:5" x14ac:dyDescent="0.25">
      <c r="A103" s="146" t="s">
        <v>24</v>
      </c>
      <c r="B103" s="154">
        <v>4579</v>
      </c>
      <c r="C103" s="154">
        <v>4579</v>
      </c>
      <c r="D103" s="151">
        <v>0</v>
      </c>
      <c r="E103" s="154">
        <v>0</v>
      </c>
    </row>
    <row r="104" spans="1:5" x14ac:dyDescent="0.25">
      <c r="A104" s="147" t="s">
        <v>37</v>
      </c>
      <c r="B104" s="154"/>
      <c r="C104" s="154"/>
      <c r="D104" s="151"/>
      <c r="E104" s="154"/>
    </row>
    <row r="105" spans="1:5" x14ac:dyDescent="0.25">
      <c r="A105" s="148" t="s">
        <v>45</v>
      </c>
      <c r="B105" s="154"/>
      <c r="C105" s="154"/>
      <c r="D105" s="151"/>
      <c r="E105" s="154"/>
    </row>
    <row r="106" spans="1:5" x14ac:dyDescent="0.25">
      <c r="A106" s="146" t="s">
        <v>76</v>
      </c>
      <c r="B106" s="154">
        <v>1394</v>
      </c>
      <c r="C106" s="154">
        <v>1394</v>
      </c>
      <c r="D106" s="151">
        <v>0</v>
      </c>
      <c r="E106" s="154">
        <v>0</v>
      </c>
    </row>
    <row r="107" spans="1:5" x14ac:dyDescent="0.25">
      <c r="A107" s="147" t="s">
        <v>79</v>
      </c>
      <c r="B107" s="154"/>
      <c r="C107" s="154"/>
      <c r="D107" s="151"/>
      <c r="E107" s="154"/>
    </row>
    <row r="108" spans="1:5" x14ac:dyDescent="0.25">
      <c r="A108" s="148" t="s">
        <v>83</v>
      </c>
      <c r="B108" s="154"/>
      <c r="C108" s="154"/>
      <c r="D108" s="151"/>
      <c r="E108" s="154"/>
    </row>
    <row r="109" spans="1:5" x14ac:dyDescent="0.25">
      <c r="A109" s="146"/>
      <c r="B109" s="154"/>
      <c r="C109" s="154"/>
      <c r="D109" s="151"/>
      <c r="E109" s="154"/>
    </row>
    <row r="110" spans="1:5" x14ac:dyDescent="0.25">
      <c r="A110" s="145" t="s">
        <v>285</v>
      </c>
      <c r="B110" s="156">
        <v>28336</v>
      </c>
      <c r="C110" s="156">
        <v>28336</v>
      </c>
      <c r="D110" s="150">
        <v>0</v>
      </c>
      <c r="E110" s="156">
        <v>0</v>
      </c>
    </row>
    <row r="111" spans="1:5" x14ac:dyDescent="0.25">
      <c r="A111" s="144" t="s">
        <v>151</v>
      </c>
      <c r="B111" s="155">
        <v>28336</v>
      </c>
      <c r="C111" s="155">
        <v>28336</v>
      </c>
      <c r="D111" s="157">
        <v>0</v>
      </c>
      <c r="E111" s="155">
        <v>0</v>
      </c>
    </row>
    <row r="112" spans="1:5" x14ac:dyDescent="0.25">
      <c r="A112" s="146" t="s">
        <v>17</v>
      </c>
      <c r="B112" s="154">
        <v>21634</v>
      </c>
      <c r="C112" s="154">
        <v>21634</v>
      </c>
      <c r="D112" s="151">
        <v>0</v>
      </c>
      <c r="E112" s="154">
        <v>0</v>
      </c>
    </row>
    <row r="113" spans="1:5" x14ac:dyDescent="0.25">
      <c r="A113" s="147" t="s">
        <v>18</v>
      </c>
      <c r="B113" s="154"/>
      <c r="C113" s="154"/>
      <c r="D113" s="151"/>
      <c r="E113" s="154"/>
    </row>
    <row r="114" spans="1:5" x14ac:dyDescent="0.25">
      <c r="A114" s="148" t="s">
        <v>19</v>
      </c>
      <c r="B114" s="154"/>
      <c r="C114" s="154"/>
      <c r="D114" s="151"/>
      <c r="E114" s="154"/>
    </row>
    <row r="115" spans="1:5" x14ac:dyDescent="0.25">
      <c r="A115" s="148" t="s">
        <v>248</v>
      </c>
      <c r="B115" s="154"/>
      <c r="C115" s="154"/>
      <c r="D115" s="151"/>
      <c r="E115" s="154"/>
    </row>
    <row r="116" spans="1:5" x14ac:dyDescent="0.25">
      <c r="A116" s="146" t="s">
        <v>24</v>
      </c>
      <c r="B116" s="154">
        <v>4910</v>
      </c>
      <c r="C116" s="154">
        <v>4910</v>
      </c>
      <c r="D116" s="151">
        <v>0</v>
      </c>
      <c r="E116" s="154">
        <v>0</v>
      </c>
    </row>
    <row r="117" spans="1:5" x14ac:dyDescent="0.25">
      <c r="A117" s="147" t="s">
        <v>25</v>
      </c>
      <c r="B117" s="154"/>
      <c r="C117" s="154"/>
      <c r="D117" s="151"/>
      <c r="E117" s="154"/>
    </row>
    <row r="118" spans="1:5" x14ac:dyDescent="0.25">
      <c r="A118" s="148" t="s">
        <v>27</v>
      </c>
      <c r="B118" s="154"/>
      <c r="C118" s="154"/>
      <c r="D118" s="151"/>
      <c r="E118" s="154"/>
    </row>
    <row r="119" spans="1:5" x14ac:dyDescent="0.25">
      <c r="A119" s="146" t="s">
        <v>63</v>
      </c>
      <c r="B119" s="154">
        <v>1792</v>
      </c>
      <c r="C119" s="154">
        <v>1792</v>
      </c>
      <c r="D119" s="151">
        <v>0</v>
      </c>
      <c r="E119" s="154">
        <v>0</v>
      </c>
    </row>
    <row r="120" spans="1:5" x14ac:dyDescent="0.25">
      <c r="A120" s="146" t="s">
        <v>302</v>
      </c>
      <c r="B120" s="154"/>
      <c r="C120" s="154"/>
      <c r="D120" s="151"/>
      <c r="E120" s="154"/>
    </row>
    <row r="121" spans="1:5" x14ac:dyDescent="0.25">
      <c r="A121" s="169" t="s">
        <v>303</v>
      </c>
      <c r="B121" s="154"/>
      <c r="C121" s="154"/>
      <c r="D121" s="151"/>
      <c r="E121" s="154"/>
    </row>
    <row r="122" spans="1:5" x14ac:dyDescent="0.25">
      <c r="A122" s="169"/>
      <c r="B122" s="154"/>
      <c r="C122" s="154"/>
      <c r="D122" s="151"/>
      <c r="E122" s="154"/>
    </row>
    <row r="123" spans="1:5" x14ac:dyDescent="0.25">
      <c r="A123" s="142" t="s">
        <v>286</v>
      </c>
      <c r="B123" s="154">
        <v>5722530</v>
      </c>
      <c r="C123" s="154">
        <v>5722530</v>
      </c>
      <c r="D123" s="154">
        <v>2976588.01</v>
      </c>
      <c r="E123" s="151">
        <v>52.02</v>
      </c>
    </row>
    <row r="124" spans="1:5" x14ac:dyDescent="0.25">
      <c r="A124" s="145" t="s">
        <v>287</v>
      </c>
      <c r="B124" s="156">
        <v>5463719</v>
      </c>
      <c r="C124" s="156">
        <v>5463719</v>
      </c>
      <c r="D124" s="156">
        <v>2802588.05</v>
      </c>
      <c r="E124" s="150">
        <v>51.29</v>
      </c>
    </row>
    <row r="125" spans="1:5" x14ac:dyDescent="0.25">
      <c r="A125" s="144" t="s">
        <v>158</v>
      </c>
      <c r="B125" s="155">
        <v>704346</v>
      </c>
      <c r="C125" s="155">
        <v>704346</v>
      </c>
      <c r="D125" s="155">
        <v>278463.38</v>
      </c>
      <c r="E125" s="157">
        <v>39.54</v>
      </c>
    </row>
    <row r="126" spans="1:5" x14ac:dyDescent="0.25">
      <c r="A126" s="146" t="s">
        <v>17</v>
      </c>
      <c r="B126" s="154">
        <v>330147</v>
      </c>
      <c r="C126" s="154">
        <v>330147</v>
      </c>
      <c r="D126" s="154">
        <v>101200.92</v>
      </c>
      <c r="E126" s="151">
        <v>30.65</v>
      </c>
    </row>
    <row r="127" spans="1:5" x14ac:dyDescent="0.25">
      <c r="A127" s="147" t="s">
        <v>18</v>
      </c>
      <c r="B127" s="142"/>
      <c r="C127" s="142"/>
      <c r="D127" s="154">
        <v>95541.23</v>
      </c>
      <c r="E127" s="142"/>
    </row>
    <row r="128" spans="1:5" x14ac:dyDescent="0.25">
      <c r="A128" s="148" t="s">
        <v>19</v>
      </c>
      <c r="B128" s="143"/>
      <c r="C128" s="143"/>
      <c r="D128" s="155">
        <v>88102.46</v>
      </c>
      <c r="E128" s="143"/>
    </row>
    <row r="129" spans="1:5" x14ac:dyDescent="0.25">
      <c r="A129" s="148" t="s">
        <v>248</v>
      </c>
      <c r="B129" s="143"/>
      <c r="C129" s="143"/>
      <c r="D129" s="155">
        <v>7438.77</v>
      </c>
      <c r="E129" s="143"/>
    </row>
    <row r="130" spans="1:5" x14ac:dyDescent="0.25">
      <c r="A130" s="147" t="s">
        <v>22</v>
      </c>
      <c r="B130" s="142"/>
      <c r="C130" s="142"/>
      <c r="D130" s="154">
        <v>5659.69</v>
      </c>
      <c r="E130" s="142"/>
    </row>
    <row r="131" spans="1:5" x14ac:dyDescent="0.25">
      <c r="A131" s="148" t="s">
        <v>23</v>
      </c>
      <c r="B131" s="143"/>
      <c r="C131" s="143"/>
      <c r="D131" s="155">
        <v>5659.69</v>
      </c>
      <c r="E131" s="143"/>
    </row>
    <row r="132" spans="1:5" x14ac:dyDescent="0.25">
      <c r="A132" s="146" t="s">
        <v>24</v>
      </c>
      <c r="B132" s="154">
        <v>358179</v>
      </c>
      <c r="C132" s="154">
        <v>358179</v>
      </c>
      <c r="D132" s="154">
        <v>173218.21</v>
      </c>
      <c r="E132" s="151">
        <v>48.36</v>
      </c>
    </row>
    <row r="133" spans="1:5" x14ac:dyDescent="0.25">
      <c r="A133" s="147" t="s">
        <v>25</v>
      </c>
      <c r="B133" s="142"/>
      <c r="C133" s="142"/>
      <c r="D133" s="154">
        <v>28875.88</v>
      </c>
      <c r="E133" s="142"/>
    </row>
    <row r="134" spans="1:5" x14ac:dyDescent="0.25">
      <c r="A134" s="148" t="s">
        <v>26</v>
      </c>
      <c r="B134" s="143"/>
      <c r="C134" s="143"/>
      <c r="D134" s="155">
        <v>1525.26</v>
      </c>
      <c r="E134" s="143"/>
    </row>
    <row r="135" spans="1:5" x14ac:dyDescent="0.25">
      <c r="A135" s="148" t="s">
        <v>27</v>
      </c>
      <c r="B135" s="143"/>
      <c r="C135" s="143"/>
      <c r="D135" s="155">
        <v>15667.1</v>
      </c>
      <c r="E135" s="143"/>
    </row>
    <row r="136" spans="1:5" x14ac:dyDescent="0.25">
      <c r="A136" s="148" t="s">
        <v>28</v>
      </c>
      <c r="B136" s="143"/>
      <c r="C136" s="143"/>
      <c r="D136" s="155">
        <v>11683.52</v>
      </c>
      <c r="E136" s="143"/>
    </row>
    <row r="137" spans="1:5" x14ac:dyDescent="0.25">
      <c r="A137" s="147" t="s">
        <v>30</v>
      </c>
      <c r="B137" s="142"/>
      <c r="C137" s="142"/>
      <c r="D137" s="154">
        <v>96873.89</v>
      </c>
      <c r="E137" s="142"/>
    </row>
    <row r="138" spans="1:5" x14ac:dyDescent="0.25">
      <c r="A138" s="148" t="s">
        <v>31</v>
      </c>
      <c r="B138" s="143"/>
      <c r="C138" s="143"/>
      <c r="D138" s="155">
        <v>3960.75</v>
      </c>
      <c r="E138" s="143"/>
    </row>
    <row r="139" spans="1:5" x14ac:dyDescent="0.25">
      <c r="A139" s="148" t="s">
        <v>32</v>
      </c>
      <c r="B139" s="143"/>
      <c r="C139" s="143"/>
      <c r="D139" s="157">
        <v>381.05</v>
      </c>
      <c r="E139" s="143"/>
    </row>
    <row r="140" spans="1:5" x14ac:dyDescent="0.25">
      <c r="A140" s="148" t="s">
        <v>33</v>
      </c>
      <c r="B140" s="143"/>
      <c r="C140" s="143"/>
      <c r="D140" s="155">
        <v>92532.09</v>
      </c>
      <c r="E140" s="143"/>
    </row>
    <row r="141" spans="1:5" x14ac:dyDescent="0.25">
      <c r="A141" s="147" t="s">
        <v>37</v>
      </c>
      <c r="B141" s="142"/>
      <c r="C141" s="142"/>
      <c r="D141" s="154">
        <v>42668.11</v>
      </c>
      <c r="E141" s="142"/>
    </row>
    <row r="142" spans="1:5" x14ac:dyDescent="0.25">
      <c r="A142" s="148" t="s">
        <v>41</v>
      </c>
      <c r="B142" s="143"/>
      <c r="C142" s="143"/>
      <c r="D142" s="155">
        <v>19318.060000000001</v>
      </c>
      <c r="E142" s="143"/>
    </row>
    <row r="143" spans="1:5" x14ac:dyDescent="0.25">
      <c r="A143" s="148" t="s">
        <v>43</v>
      </c>
      <c r="B143" s="143"/>
      <c r="C143" s="143"/>
      <c r="D143" s="155">
        <v>22744.46</v>
      </c>
      <c r="E143" s="143"/>
    </row>
    <row r="144" spans="1:5" x14ac:dyDescent="0.25">
      <c r="A144" s="148" t="s">
        <v>44</v>
      </c>
      <c r="B144" s="143"/>
      <c r="C144" s="143"/>
      <c r="D144" s="157">
        <v>605.59</v>
      </c>
      <c r="E144" s="143"/>
    </row>
    <row r="145" spans="1:5" x14ac:dyDescent="0.25">
      <c r="A145" s="147" t="s">
        <v>49</v>
      </c>
      <c r="B145" s="142"/>
      <c r="C145" s="142"/>
      <c r="D145" s="154">
        <v>4800.33</v>
      </c>
      <c r="E145" s="142"/>
    </row>
    <row r="146" spans="1:5" x14ac:dyDescent="0.25">
      <c r="A146" s="148" t="s">
        <v>52</v>
      </c>
      <c r="B146" s="143"/>
      <c r="C146" s="143"/>
      <c r="D146" s="157">
        <v>443.82</v>
      </c>
      <c r="E146" s="143"/>
    </row>
    <row r="147" spans="1:5" x14ac:dyDescent="0.25">
      <c r="A147" s="148" t="s">
        <v>54</v>
      </c>
      <c r="B147" s="143"/>
      <c r="C147" s="143"/>
      <c r="D147" s="155">
        <v>1267.1400000000001</v>
      </c>
      <c r="E147" s="143"/>
    </row>
    <row r="148" spans="1:5" x14ac:dyDescent="0.25">
      <c r="A148" s="148" t="s">
        <v>249</v>
      </c>
      <c r="B148" s="143"/>
      <c r="C148" s="143"/>
      <c r="D148" s="155">
        <v>1282.43</v>
      </c>
      <c r="E148" s="143"/>
    </row>
    <row r="149" spans="1:5" x14ac:dyDescent="0.25">
      <c r="A149" s="148" t="s">
        <v>55</v>
      </c>
      <c r="B149" s="143"/>
      <c r="C149" s="143"/>
      <c r="D149" s="155">
        <v>1806.94</v>
      </c>
      <c r="E149" s="143"/>
    </row>
    <row r="150" spans="1:5" x14ac:dyDescent="0.25">
      <c r="A150" s="146" t="s">
        <v>56</v>
      </c>
      <c r="B150" s="154">
        <v>14427</v>
      </c>
      <c r="C150" s="154">
        <v>14427</v>
      </c>
      <c r="D150" s="154">
        <v>3259.63</v>
      </c>
      <c r="E150" s="151">
        <v>22.59</v>
      </c>
    </row>
    <row r="151" spans="1:5" x14ac:dyDescent="0.25">
      <c r="A151" s="147" t="s">
        <v>57</v>
      </c>
      <c r="B151" s="142"/>
      <c r="C151" s="142"/>
      <c r="D151" s="154">
        <v>1148.3399999999999</v>
      </c>
      <c r="E151" s="142"/>
    </row>
    <row r="152" spans="1:5" ht="26.25" x14ac:dyDescent="0.25">
      <c r="A152" s="148" t="s">
        <v>288</v>
      </c>
      <c r="B152" s="143"/>
      <c r="C152" s="143"/>
      <c r="D152" s="155">
        <v>1148.3399999999999</v>
      </c>
      <c r="E152" s="143"/>
    </row>
    <row r="153" spans="1:5" x14ac:dyDescent="0.25">
      <c r="A153" s="147" t="s">
        <v>58</v>
      </c>
      <c r="B153" s="142"/>
      <c r="C153" s="142"/>
      <c r="D153" s="154">
        <v>2111.29</v>
      </c>
      <c r="E153" s="142"/>
    </row>
    <row r="154" spans="1:5" x14ac:dyDescent="0.25">
      <c r="A154" s="148" t="s">
        <v>59</v>
      </c>
      <c r="B154" s="143"/>
      <c r="C154" s="143"/>
      <c r="D154" s="155">
        <v>2074.02</v>
      </c>
      <c r="E154" s="143"/>
    </row>
    <row r="155" spans="1:5" x14ac:dyDescent="0.25">
      <c r="A155" s="148" t="s">
        <v>61</v>
      </c>
      <c r="B155" s="143"/>
      <c r="C155" s="143"/>
      <c r="D155" s="157">
        <v>37.270000000000003</v>
      </c>
      <c r="E155" s="143"/>
    </row>
    <row r="156" spans="1:5" x14ac:dyDescent="0.25">
      <c r="A156" s="146" t="s">
        <v>67</v>
      </c>
      <c r="B156" s="154">
        <v>1593</v>
      </c>
      <c r="C156" s="154">
        <v>1593</v>
      </c>
      <c r="D156" s="151">
        <v>784.62</v>
      </c>
      <c r="E156" s="151">
        <v>49.25</v>
      </c>
    </row>
    <row r="157" spans="1:5" x14ac:dyDescent="0.25">
      <c r="A157" s="147" t="s">
        <v>70</v>
      </c>
      <c r="B157" s="142"/>
      <c r="C157" s="142"/>
      <c r="D157" s="151">
        <v>784.62</v>
      </c>
      <c r="E157" s="142"/>
    </row>
    <row r="158" spans="1:5" x14ac:dyDescent="0.25">
      <c r="A158" s="148" t="s">
        <v>71</v>
      </c>
      <c r="B158" s="143"/>
      <c r="C158" s="143"/>
      <c r="D158" s="157">
        <v>784.62</v>
      </c>
      <c r="E158" s="143"/>
    </row>
    <row r="159" spans="1:5" x14ac:dyDescent="0.25">
      <c r="A159" s="144" t="s">
        <v>154</v>
      </c>
      <c r="B159" s="155">
        <v>4742783</v>
      </c>
      <c r="C159" s="155">
        <v>4742783</v>
      </c>
      <c r="D159" s="155">
        <v>2501819.6</v>
      </c>
      <c r="E159" s="157">
        <v>52.75</v>
      </c>
    </row>
    <row r="160" spans="1:5" x14ac:dyDescent="0.25">
      <c r="A160" s="146" t="s">
        <v>17</v>
      </c>
      <c r="B160" s="154">
        <v>3559533</v>
      </c>
      <c r="C160" s="154">
        <v>3559533</v>
      </c>
      <c r="D160" s="154">
        <v>1959630.66</v>
      </c>
      <c r="E160" s="151">
        <v>55.05</v>
      </c>
    </row>
    <row r="161" spans="1:5" x14ac:dyDescent="0.25">
      <c r="A161" s="147" t="s">
        <v>18</v>
      </c>
      <c r="B161" s="142"/>
      <c r="C161" s="142"/>
      <c r="D161" s="154">
        <v>1711274.08</v>
      </c>
      <c r="E161" s="142"/>
    </row>
    <row r="162" spans="1:5" x14ac:dyDescent="0.25">
      <c r="A162" s="148" t="s">
        <v>19</v>
      </c>
      <c r="B162" s="143"/>
      <c r="C162" s="143"/>
      <c r="D162" s="155">
        <v>1530368.4</v>
      </c>
      <c r="E162" s="143"/>
    </row>
    <row r="163" spans="1:5" x14ac:dyDescent="0.25">
      <c r="A163" s="148" t="s">
        <v>148</v>
      </c>
      <c r="B163" s="143"/>
      <c r="C163" s="143"/>
      <c r="D163" s="155">
        <v>29847.79</v>
      </c>
      <c r="E163" s="143"/>
    </row>
    <row r="164" spans="1:5" x14ac:dyDescent="0.25">
      <c r="A164" s="148" t="s">
        <v>248</v>
      </c>
      <c r="B164" s="143"/>
      <c r="C164" s="143"/>
      <c r="D164" s="155">
        <v>151057.89000000001</v>
      </c>
      <c r="E164" s="143"/>
    </row>
    <row r="165" spans="1:5" x14ac:dyDescent="0.25">
      <c r="A165" s="147" t="s">
        <v>20</v>
      </c>
      <c r="B165" s="142"/>
      <c r="C165" s="142"/>
      <c r="D165" s="154">
        <v>22040.23</v>
      </c>
      <c r="E165" s="142"/>
    </row>
    <row r="166" spans="1:5" x14ac:dyDescent="0.25">
      <c r="A166" s="148" t="s">
        <v>21</v>
      </c>
      <c r="B166" s="143"/>
      <c r="C166" s="143"/>
      <c r="D166" s="155">
        <v>22040.23</v>
      </c>
      <c r="E166" s="143"/>
    </row>
    <row r="167" spans="1:5" x14ac:dyDescent="0.25">
      <c r="A167" s="147" t="s">
        <v>22</v>
      </c>
      <c r="B167" s="142"/>
      <c r="C167" s="142"/>
      <c r="D167" s="154">
        <v>226316.35</v>
      </c>
      <c r="E167" s="142"/>
    </row>
    <row r="168" spans="1:5" x14ac:dyDescent="0.25">
      <c r="A168" s="148" t="s">
        <v>149</v>
      </c>
      <c r="B168" s="143"/>
      <c r="C168" s="143"/>
      <c r="D168" s="157">
        <v>60.33</v>
      </c>
      <c r="E168" s="143"/>
    </row>
    <row r="169" spans="1:5" x14ac:dyDescent="0.25">
      <c r="A169" s="148" t="s">
        <v>23</v>
      </c>
      <c r="B169" s="143"/>
      <c r="C169" s="143"/>
      <c r="D169" s="155">
        <v>226256.02</v>
      </c>
      <c r="E169" s="143"/>
    </row>
    <row r="170" spans="1:5" x14ac:dyDescent="0.25">
      <c r="A170" s="146" t="s">
        <v>24</v>
      </c>
      <c r="B170" s="154">
        <v>1183250</v>
      </c>
      <c r="C170" s="154">
        <v>1183250</v>
      </c>
      <c r="D170" s="154">
        <v>542188.93999999994</v>
      </c>
      <c r="E170" s="151">
        <v>45.82</v>
      </c>
    </row>
    <row r="171" spans="1:5" x14ac:dyDescent="0.25">
      <c r="A171" s="147" t="s">
        <v>25</v>
      </c>
      <c r="B171" s="142"/>
      <c r="C171" s="142"/>
      <c r="D171" s="154">
        <v>96879.47</v>
      </c>
      <c r="E171" s="142"/>
    </row>
    <row r="172" spans="1:5" x14ac:dyDescent="0.25">
      <c r="A172" s="148" t="s">
        <v>27</v>
      </c>
      <c r="B172" s="143"/>
      <c r="C172" s="143"/>
      <c r="D172" s="155">
        <v>96879.47</v>
      </c>
      <c r="E172" s="143"/>
    </row>
    <row r="173" spans="1:5" x14ac:dyDescent="0.25">
      <c r="A173" s="147" t="s">
        <v>30</v>
      </c>
      <c r="B173" s="142"/>
      <c r="C173" s="142"/>
      <c r="D173" s="154">
        <v>219334.65</v>
      </c>
      <c r="E173" s="142"/>
    </row>
    <row r="174" spans="1:5" x14ac:dyDescent="0.25">
      <c r="A174" s="148" t="s">
        <v>31</v>
      </c>
      <c r="B174" s="143"/>
      <c r="C174" s="143"/>
      <c r="D174" s="155">
        <v>22077.79</v>
      </c>
      <c r="E174" s="143"/>
    </row>
    <row r="175" spans="1:5" x14ac:dyDescent="0.25">
      <c r="A175" s="148" t="s">
        <v>32</v>
      </c>
      <c r="B175" s="143"/>
      <c r="C175" s="143"/>
      <c r="D175" s="155">
        <v>115247.24</v>
      </c>
      <c r="E175" s="143"/>
    </row>
    <row r="176" spans="1:5" x14ac:dyDescent="0.25">
      <c r="A176" s="148" t="s">
        <v>33</v>
      </c>
      <c r="B176" s="143"/>
      <c r="C176" s="143"/>
      <c r="D176" s="155">
        <v>72059.350000000006</v>
      </c>
      <c r="E176" s="143"/>
    </row>
    <row r="177" spans="1:5" x14ac:dyDescent="0.25">
      <c r="A177" s="148" t="s">
        <v>35</v>
      </c>
      <c r="B177" s="143"/>
      <c r="C177" s="143"/>
      <c r="D177" s="155">
        <v>9807.1200000000008</v>
      </c>
      <c r="E177" s="143"/>
    </row>
    <row r="178" spans="1:5" x14ac:dyDescent="0.25">
      <c r="A178" s="148" t="s">
        <v>36</v>
      </c>
      <c r="B178" s="143"/>
      <c r="C178" s="143"/>
      <c r="D178" s="157">
        <v>143.15</v>
      </c>
      <c r="E178" s="143"/>
    </row>
    <row r="179" spans="1:5" x14ac:dyDescent="0.25">
      <c r="A179" s="147" t="s">
        <v>37</v>
      </c>
      <c r="B179" s="142"/>
      <c r="C179" s="142"/>
      <c r="D179" s="154">
        <v>208936.95999999999</v>
      </c>
      <c r="E179" s="142"/>
    </row>
    <row r="180" spans="1:5" x14ac:dyDescent="0.25">
      <c r="A180" s="148" t="s">
        <v>38</v>
      </c>
      <c r="B180" s="143"/>
      <c r="C180" s="143"/>
      <c r="D180" s="155">
        <v>10725.45</v>
      </c>
      <c r="E180" s="143"/>
    </row>
    <row r="181" spans="1:5" x14ac:dyDescent="0.25">
      <c r="A181" s="148" t="s">
        <v>40</v>
      </c>
      <c r="B181" s="143"/>
      <c r="C181" s="143"/>
      <c r="D181" s="157">
        <v>248.85</v>
      </c>
      <c r="E181" s="143"/>
    </row>
    <row r="182" spans="1:5" x14ac:dyDescent="0.25">
      <c r="A182" s="148" t="s">
        <v>41</v>
      </c>
      <c r="B182" s="143"/>
      <c r="C182" s="143"/>
      <c r="D182" s="155">
        <v>16120.76</v>
      </c>
      <c r="E182" s="143"/>
    </row>
    <row r="183" spans="1:5" x14ac:dyDescent="0.25">
      <c r="A183" s="148" t="s">
        <v>42</v>
      </c>
      <c r="B183" s="143"/>
      <c r="C183" s="143"/>
      <c r="D183" s="155">
        <v>16304.69</v>
      </c>
      <c r="E183" s="143"/>
    </row>
    <row r="184" spans="1:5" x14ac:dyDescent="0.25">
      <c r="A184" s="148" t="s">
        <v>43</v>
      </c>
      <c r="B184" s="143"/>
      <c r="C184" s="143"/>
      <c r="D184" s="155">
        <v>73761</v>
      </c>
      <c r="E184" s="143"/>
    </row>
    <row r="185" spans="1:5" x14ac:dyDescent="0.25">
      <c r="A185" s="148" t="s">
        <v>44</v>
      </c>
      <c r="B185" s="143"/>
      <c r="C185" s="143"/>
      <c r="D185" s="155">
        <v>30599.91</v>
      </c>
      <c r="E185" s="143"/>
    </row>
    <row r="186" spans="1:5" x14ac:dyDescent="0.25">
      <c r="A186" s="148" t="s">
        <v>45</v>
      </c>
      <c r="B186" s="143"/>
      <c r="C186" s="143"/>
      <c r="D186" s="155">
        <v>32407.16</v>
      </c>
      <c r="E186" s="143"/>
    </row>
    <row r="187" spans="1:5" x14ac:dyDescent="0.25">
      <c r="A187" s="148" t="s">
        <v>46</v>
      </c>
      <c r="B187" s="143"/>
      <c r="C187" s="143"/>
      <c r="D187" s="155">
        <v>28769.14</v>
      </c>
      <c r="E187" s="143"/>
    </row>
    <row r="188" spans="1:5" x14ac:dyDescent="0.25">
      <c r="A188" s="147" t="s">
        <v>49</v>
      </c>
      <c r="B188" s="142"/>
      <c r="C188" s="142"/>
      <c r="D188" s="154">
        <v>17037.86</v>
      </c>
      <c r="E188" s="142"/>
    </row>
    <row r="189" spans="1:5" x14ac:dyDescent="0.25">
      <c r="A189" s="148" t="s">
        <v>50</v>
      </c>
      <c r="B189" s="143"/>
      <c r="C189" s="143"/>
      <c r="D189" s="155">
        <v>4505.75</v>
      </c>
      <c r="E189" s="143"/>
    </row>
    <row r="190" spans="1:5" x14ac:dyDescent="0.25">
      <c r="A190" s="148" t="s">
        <v>51</v>
      </c>
      <c r="B190" s="143"/>
      <c r="C190" s="143"/>
      <c r="D190" s="155">
        <v>8377.3700000000008</v>
      </c>
      <c r="E190" s="143"/>
    </row>
    <row r="191" spans="1:5" x14ac:dyDescent="0.25">
      <c r="A191" s="148" t="s">
        <v>53</v>
      </c>
      <c r="B191" s="143"/>
      <c r="C191" s="143"/>
      <c r="D191" s="155">
        <v>1050</v>
      </c>
      <c r="E191" s="143"/>
    </row>
    <row r="192" spans="1:5" x14ac:dyDescent="0.25">
      <c r="A192" s="148" t="s">
        <v>55</v>
      </c>
      <c r="B192" s="143"/>
      <c r="C192" s="143"/>
      <c r="D192" s="155">
        <v>3104.74</v>
      </c>
      <c r="E192" s="143"/>
    </row>
    <row r="193" spans="1:5" x14ac:dyDescent="0.25">
      <c r="A193" s="144" t="s">
        <v>156</v>
      </c>
      <c r="B193" s="155">
        <v>16590</v>
      </c>
      <c r="C193" s="155">
        <v>16590</v>
      </c>
      <c r="D193" s="155">
        <v>22305.07</v>
      </c>
      <c r="E193" s="157">
        <v>134.44999999999999</v>
      </c>
    </row>
    <row r="194" spans="1:5" x14ac:dyDescent="0.25">
      <c r="A194" s="146" t="s">
        <v>17</v>
      </c>
      <c r="B194" s="154">
        <v>12608</v>
      </c>
      <c r="C194" s="154">
        <v>12608</v>
      </c>
      <c r="D194" s="154">
        <v>19527.77</v>
      </c>
      <c r="E194" s="151">
        <v>154.88</v>
      </c>
    </row>
    <row r="195" spans="1:5" x14ac:dyDescent="0.25">
      <c r="A195" s="147" t="s">
        <v>18</v>
      </c>
      <c r="B195" s="142"/>
      <c r="C195" s="142"/>
      <c r="D195" s="154">
        <v>18632.86</v>
      </c>
      <c r="E195" s="142"/>
    </row>
    <row r="196" spans="1:5" x14ac:dyDescent="0.25">
      <c r="A196" s="148" t="s">
        <v>19</v>
      </c>
      <c r="B196" s="143"/>
      <c r="C196" s="143"/>
      <c r="D196" s="155">
        <v>18632.86</v>
      </c>
      <c r="E196" s="143"/>
    </row>
    <row r="197" spans="1:5" x14ac:dyDescent="0.25">
      <c r="A197" s="147" t="s">
        <v>22</v>
      </c>
      <c r="B197" s="142"/>
      <c r="C197" s="142"/>
      <c r="D197" s="151">
        <v>894.91</v>
      </c>
      <c r="E197" s="142"/>
    </row>
    <row r="198" spans="1:5" x14ac:dyDescent="0.25">
      <c r="A198" s="148" t="s">
        <v>23</v>
      </c>
      <c r="B198" s="143"/>
      <c r="C198" s="143"/>
      <c r="D198" s="157">
        <v>894.91</v>
      </c>
      <c r="E198" s="143"/>
    </row>
    <row r="199" spans="1:5" x14ac:dyDescent="0.25">
      <c r="A199" s="146" t="s">
        <v>24</v>
      </c>
      <c r="B199" s="154">
        <v>3982</v>
      </c>
      <c r="C199" s="154">
        <v>3982</v>
      </c>
      <c r="D199" s="154">
        <v>2777.3</v>
      </c>
      <c r="E199" s="151">
        <v>69.75</v>
      </c>
    </row>
    <row r="200" spans="1:5" x14ac:dyDescent="0.25">
      <c r="A200" s="147" t="s">
        <v>25</v>
      </c>
      <c r="B200" s="142"/>
      <c r="C200" s="142"/>
      <c r="D200" s="154">
        <v>1114.68</v>
      </c>
      <c r="E200" s="142"/>
    </row>
    <row r="201" spans="1:5" x14ac:dyDescent="0.25">
      <c r="A201" s="148" t="s">
        <v>27</v>
      </c>
      <c r="B201" s="143"/>
      <c r="C201" s="143"/>
      <c r="D201" s="155">
        <v>1114.68</v>
      </c>
      <c r="E201" s="143"/>
    </row>
    <row r="202" spans="1:5" x14ac:dyDescent="0.25">
      <c r="A202" s="147" t="s">
        <v>30</v>
      </c>
      <c r="B202" s="142"/>
      <c r="C202" s="142"/>
      <c r="D202" s="154">
        <v>1662.62</v>
      </c>
      <c r="E202" s="142"/>
    </row>
    <row r="203" spans="1:5" x14ac:dyDescent="0.25">
      <c r="A203" s="148" t="s">
        <v>32</v>
      </c>
      <c r="B203" s="143"/>
      <c r="C203" s="143"/>
      <c r="D203" s="155">
        <v>1662.62</v>
      </c>
      <c r="E203" s="143"/>
    </row>
    <row r="204" spans="1:5" x14ac:dyDescent="0.25">
      <c r="A204" s="148"/>
      <c r="B204" s="143"/>
      <c r="C204" s="143"/>
      <c r="D204" s="155"/>
      <c r="E204" s="143"/>
    </row>
    <row r="205" spans="1:5" x14ac:dyDescent="0.25">
      <c r="A205" s="145" t="s">
        <v>289</v>
      </c>
      <c r="B205" s="156">
        <v>45126</v>
      </c>
      <c r="C205" s="156">
        <v>45126</v>
      </c>
      <c r="D205" s="156">
        <v>83042.47</v>
      </c>
      <c r="E205" s="150">
        <v>184.02</v>
      </c>
    </row>
    <row r="206" spans="1:5" x14ac:dyDescent="0.25">
      <c r="A206" s="144" t="s">
        <v>158</v>
      </c>
      <c r="B206" s="155">
        <v>6636</v>
      </c>
      <c r="C206" s="155">
        <v>6636</v>
      </c>
      <c r="D206" s="155">
        <v>13110.81</v>
      </c>
      <c r="E206" s="157">
        <v>197.57</v>
      </c>
    </row>
    <row r="207" spans="1:5" x14ac:dyDescent="0.25">
      <c r="A207" s="146" t="s">
        <v>76</v>
      </c>
      <c r="B207" s="154">
        <v>6636</v>
      </c>
      <c r="C207" s="154">
        <v>6636</v>
      </c>
      <c r="D207" s="154">
        <v>13110.81</v>
      </c>
      <c r="E207" s="151">
        <v>197.57</v>
      </c>
    </row>
    <row r="208" spans="1:5" x14ac:dyDescent="0.25">
      <c r="A208" s="147" t="s">
        <v>79</v>
      </c>
      <c r="B208" s="142"/>
      <c r="C208" s="142"/>
      <c r="D208" s="154">
        <v>13110.81</v>
      </c>
      <c r="E208" s="142"/>
    </row>
    <row r="209" spans="1:5" x14ac:dyDescent="0.25">
      <c r="A209" s="148" t="s">
        <v>80</v>
      </c>
      <c r="B209" s="143"/>
      <c r="C209" s="143"/>
      <c r="D209" s="155">
        <v>4679.8999999999996</v>
      </c>
      <c r="E209" s="143"/>
    </row>
    <row r="210" spans="1:5" x14ac:dyDescent="0.25">
      <c r="A210" s="148" t="s">
        <v>81</v>
      </c>
      <c r="B210" s="143"/>
      <c r="C210" s="143"/>
      <c r="D210" s="157">
        <v>58.4</v>
      </c>
      <c r="E210" s="143"/>
    </row>
    <row r="211" spans="1:5" x14ac:dyDescent="0.25">
      <c r="A211" s="148" t="s">
        <v>82</v>
      </c>
      <c r="B211" s="143"/>
      <c r="C211" s="143"/>
      <c r="D211" s="157">
        <v>747.48</v>
      </c>
      <c r="E211" s="143"/>
    </row>
    <row r="212" spans="1:5" x14ac:dyDescent="0.25">
      <c r="A212" s="148" t="s">
        <v>83</v>
      </c>
      <c r="B212" s="143"/>
      <c r="C212" s="143"/>
      <c r="D212" s="155">
        <v>6354.76</v>
      </c>
      <c r="E212" s="143"/>
    </row>
    <row r="213" spans="1:5" x14ac:dyDescent="0.25">
      <c r="A213" s="148" t="s">
        <v>84</v>
      </c>
      <c r="B213" s="143"/>
      <c r="C213" s="143"/>
      <c r="D213" s="155">
        <v>1270.27</v>
      </c>
      <c r="E213" s="143"/>
    </row>
    <row r="214" spans="1:5" x14ac:dyDescent="0.25">
      <c r="A214" s="144" t="s">
        <v>157</v>
      </c>
      <c r="B214" s="155">
        <v>38490</v>
      </c>
      <c r="C214" s="155">
        <v>38490</v>
      </c>
      <c r="D214" s="155">
        <v>38132.75</v>
      </c>
      <c r="E214" s="157">
        <v>99.07</v>
      </c>
    </row>
    <row r="215" spans="1:5" x14ac:dyDescent="0.25">
      <c r="A215" s="146" t="s">
        <v>76</v>
      </c>
      <c r="B215" s="154">
        <v>38490</v>
      </c>
      <c r="C215" s="154">
        <v>38490</v>
      </c>
      <c r="D215" s="154">
        <v>38132.75</v>
      </c>
      <c r="E215" s="151">
        <v>99.07</v>
      </c>
    </row>
    <row r="216" spans="1:5" x14ac:dyDescent="0.25">
      <c r="A216" s="147" t="s">
        <v>77</v>
      </c>
      <c r="B216" s="154"/>
      <c r="C216" s="154"/>
      <c r="D216" s="154">
        <v>11917.75</v>
      </c>
      <c r="E216" s="151"/>
    </row>
    <row r="217" spans="1:5" x14ac:dyDescent="0.25">
      <c r="A217" s="148" t="s">
        <v>250</v>
      </c>
      <c r="B217" s="154"/>
      <c r="C217" s="154"/>
      <c r="D217" s="155">
        <v>11917.75</v>
      </c>
      <c r="E217" s="151"/>
    </row>
    <row r="218" spans="1:5" x14ac:dyDescent="0.25">
      <c r="A218" s="147" t="s">
        <v>85</v>
      </c>
      <c r="B218" s="154"/>
      <c r="C218" s="154"/>
      <c r="D218" s="154">
        <v>26215</v>
      </c>
      <c r="E218" s="151"/>
    </row>
    <row r="219" spans="1:5" x14ac:dyDescent="0.25">
      <c r="A219" s="148" t="s">
        <v>86</v>
      </c>
      <c r="B219" s="154"/>
      <c r="C219" s="154"/>
      <c r="D219" s="155">
        <v>26215</v>
      </c>
      <c r="E219" s="151"/>
    </row>
    <row r="220" spans="1:5" x14ac:dyDescent="0.25">
      <c r="A220" s="144" t="s">
        <v>156</v>
      </c>
      <c r="B220" s="143"/>
      <c r="C220" s="143"/>
      <c r="D220" s="155">
        <v>26490</v>
      </c>
      <c r="E220" s="143"/>
    </row>
    <row r="221" spans="1:5" x14ac:dyDescent="0.25">
      <c r="A221" s="146" t="s">
        <v>76</v>
      </c>
      <c r="B221" s="151">
        <v>0</v>
      </c>
      <c r="C221" s="151">
        <v>0</v>
      </c>
      <c r="D221" s="154">
        <v>26490</v>
      </c>
      <c r="E221" s="151"/>
    </row>
    <row r="222" spans="1:5" x14ac:dyDescent="0.25">
      <c r="A222" s="147" t="s">
        <v>79</v>
      </c>
      <c r="B222" s="142"/>
      <c r="C222" s="142"/>
      <c r="D222" s="154">
        <v>26490</v>
      </c>
      <c r="E222" s="142"/>
    </row>
    <row r="223" spans="1:5" x14ac:dyDescent="0.25">
      <c r="A223" s="148" t="s">
        <v>80</v>
      </c>
      <c r="B223" s="143"/>
      <c r="C223" s="143"/>
      <c r="D223" s="155">
        <v>2982.95</v>
      </c>
      <c r="E223" s="143"/>
    </row>
    <row r="224" spans="1:5" x14ac:dyDescent="0.25">
      <c r="A224" s="148" t="s">
        <v>83</v>
      </c>
      <c r="B224" s="143"/>
      <c r="C224" s="143"/>
      <c r="D224" s="155">
        <v>23111.05</v>
      </c>
      <c r="E224" s="143"/>
    </row>
    <row r="225" spans="1:5" x14ac:dyDescent="0.25">
      <c r="A225" s="148" t="s">
        <v>84</v>
      </c>
      <c r="B225" s="143"/>
      <c r="C225" s="143"/>
      <c r="D225" s="157">
        <v>396</v>
      </c>
      <c r="E225" s="143"/>
    </row>
    <row r="226" spans="1:5" x14ac:dyDescent="0.25">
      <c r="A226" s="144" t="s">
        <v>198</v>
      </c>
      <c r="B226" s="143"/>
      <c r="C226" s="143"/>
      <c r="D226" s="155">
        <v>5308.91</v>
      </c>
      <c r="E226" s="143"/>
    </row>
    <row r="227" spans="1:5" x14ac:dyDescent="0.25">
      <c r="A227" s="146" t="s">
        <v>76</v>
      </c>
      <c r="B227" s="151">
        <v>0</v>
      </c>
      <c r="C227" s="151">
        <v>0</v>
      </c>
      <c r="D227" s="154">
        <v>5308.91</v>
      </c>
      <c r="E227" s="151"/>
    </row>
    <row r="228" spans="1:5" x14ac:dyDescent="0.25">
      <c r="A228" s="147" t="s">
        <v>79</v>
      </c>
      <c r="B228" s="142"/>
      <c r="C228" s="142"/>
      <c r="D228" s="154">
        <v>5308.91</v>
      </c>
      <c r="E228" s="142"/>
    </row>
    <row r="229" spans="1:5" x14ac:dyDescent="0.25">
      <c r="A229" s="148" t="s">
        <v>83</v>
      </c>
      <c r="B229" s="143"/>
      <c r="C229" s="143"/>
      <c r="D229" s="155">
        <v>5308.91</v>
      </c>
      <c r="E229" s="143"/>
    </row>
    <row r="230" spans="1:5" x14ac:dyDescent="0.25">
      <c r="A230" s="148"/>
      <c r="B230" s="143"/>
      <c r="C230" s="143"/>
      <c r="D230" s="155"/>
      <c r="E230" s="143"/>
    </row>
    <row r="231" spans="1:5" x14ac:dyDescent="0.25">
      <c r="A231" s="145" t="s">
        <v>290</v>
      </c>
      <c r="B231" s="156">
        <v>15927</v>
      </c>
      <c r="C231" s="156">
        <v>15927</v>
      </c>
      <c r="D231" s="156">
        <v>18251.849999999999</v>
      </c>
      <c r="E231" s="156">
        <v>114.6</v>
      </c>
    </row>
    <row r="232" spans="1:5" x14ac:dyDescent="0.25">
      <c r="A232" s="144" t="s">
        <v>158</v>
      </c>
      <c r="B232" s="155">
        <v>2655</v>
      </c>
      <c r="C232" s="155">
        <v>2655</v>
      </c>
      <c r="D232" s="155">
        <v>12609.97</v>
      </c>
      <c r="E232" s="157">
        <v>474.95</v>
      </c>
    </row>
    <row r="233" spans="1:5" x14ac:dyDescent="0.25">
      <c r="A233" s="146" t="s">
        <v>76</v>
      </c>
      <c r="B233" s="154">
        <v>2655</v>
      </c>
      <c r="C233" s="154">
        <v>2655</v>
      </c>
      <c r="D233" s="154">
        <v>12609.97</v>
      </c>
      <c r="E233" s="151">
        <v>474.95</v>
      </c>
    </row>
    <row r="234" spans="1:5" x14ac:dyDescent="0.25">
      <c r="A234" s="147" t="s">
        <v>79</v>
      </c>
      <c r="B234" s="142"/>
      <c r="C234" s="142"/>
      <c r="D234" s="154">
        <v>12609.97</v>
      </c>
      <c r="E234" s="142"/>
    </row>
    <row r="235" spans="1:5" x14ac:dyDescent="0.25">
      <c r="A235" s="148" t="s">
        <v>80</v>
      </c>
      <c r="B235" s="143"/>
      <c r="C235" s="143"/>
      <c r="D235" s="155">
        <v>12609.97</v>
      </c>
      <c r="E235" s="143"/>
    </row>
    <row r="236" spans="1:5" x14ac:dyDescent="0.25">
      <c r="A236" s="144" t="s">
        <v>157</v>
      </c>
      <c r="B236" s="155">
        <v>13272</v>
      </c>
      <c r="C236" s="155">
        <v>13272</v>
      </c>
      <c r="D236" s="155">
        <v>5641.88</v>
      </c>
      <c r="E236" s="157">
        <v>42.51</v>
      </c>
    </row>
    <row r="237" spans="1:5" x14ac:dyDescent="0.25">
      <c r="A237" s="146" t="s">
        <v>76</v>
      </c>
      <c r="B237" s="154">
        <v>13272</v>
      </c>
      <c r="C237" s="154">
        <v>13272</v>
      </c>
      <c r="D237" s="154">
        <v>5641.88</v>
      </c>
      <c r="E237" s="151">
        <v>42.51</v>
      </c>
    </row>
    <row r="238" spans="1:5" x14ac:dyDescent="0.25">
      <c r="A238" s="148" t="s">
        <v>80</v>
      </c>
      <c r="B238" s="154"/>
      <c r="C238" s="154"/>
      <c r="D238" s="155">
        <v>5641.88</v>
      </c>
      <c r="E238" s="157">
        <v>42.51</v>
      </c>
    </row>
    <row r="239" spans="1:5" x14ac:dyDescent="0.25">
      <c r="A239" s="148"/>
      <c r="B239" s="154"/>
      <c r="C239" s="154"/>
      <c r="D239" s="155"/>
      <c r="E239" s="157"/>
    </row>
    <row r="240" spans="1:5" x14ac:dyDescent="0.25">
      <c r="A240" s="145" t="s">
        <v>291</v>
      </c>
      <c r="B240" s="156">
        <v>166037</v>
      </c>
      <c r="C240" s="156">
        <v>166037</v>
      </c>
      <c r="D240" s="156">
        <v>55451.68</v>
      </c>
      <c r="E240" s="156">
        <v>33.4</v>
      </c>
    </row>
    <row r="241" spans="1:5" x14ac:dyDescent="0.25">
      <c r="A241" s="144" t="s">
        <v>158</v>
      </c>
      <c r="B241" s="155">
        <v>118655</v>
      </c>
      <c r="C241" s="155">
        <v>118655</v>
      </c>
      <c r="D241" s="155">
        <v>45833.11</v>
      </c>
      <c r="E241" s="157">
        <v>38.630000000000003</v>
      </c>
    </row>
    <row r="242" spans="1:5" x14ac:dyDescent="0.25">
      <c r="A242" s="146" t="s">
        <v>24</v>
      </c>
      <c r="B242" s="154">
        <v>118655</v>
      </c>
      <c r="C242" s="154">
        <v>118655</v>
      </c>
      <c r="D242" s="154">
        <v>45833.11</v>
      </c>
      <c r="E242" s="151">
        <v>38.630000000000003</v>
      </c>
    </row>
    <row r="243" spans="1:5" x14ac:dyDescent="0.25">
      <c r="A243" s="147" t="s">
        <v>30</v>
      </c>
      <c r="B243" s="142"/>
      <c r="C243" s="142"/>
      <c r="D243" s="154">
        <v>6992.6</v>
      </c>
      <c r="E243" s="142"/>
    </row>
    <row r="244" spans="1:5" x14ac:dyDescent="0.25">
      <c r="A244" s="148" t="s">
        <v>34</v>
      </c>
      <c r="B244" s="143"/>
      <c r="C244" s="143"/>
      <c r="D244" s="155">
        <v>6992.6</v>
      </c>
      <c r="E244" s="143"/>
    </row>
    <row r="245" spans="1:5" x14ac:dyDescent="0.25">
      <c r="A245" s="147" t="s">
        <v>37</v>
      </c>
      <c r="B245" s="142"/>
      <c r="C245" s="142"/>
      <c r="D245" s="154">
        <v>38840.51</v>
      </c>
      <c r="E245" s="142"/>
    </row>
    <row r="246" spans="1:5" x14ac:dyDescent="0.25">
      <c r="A246" s="148" t="s">
        <v>39</v>
      </c>
      <c r="B246" s="143"/>
      <c r="C246" s="143"/>
      <c r="D246" s="155">
        <v>38840.51</v>
      </c>
      <c r="E246" s="143"/>
    </row>
    <row r="247" spans="1:5" x14ac:dyDescent="0.25">
      <c r="A247" s="144" t="s">
        <v>157</v>
      </c>
      <c r="B247" s="155">
        <v>45126</v>
      </c>
      <c r="C247" s="155">
        <v>45126</v>
      </c>
      <c r="D247" s="157">
        <v>0</v>
      </c>
      <c r="E247" s="143"/>
    </row>
    <row r="248" spans="1:5" x14ac:dyDescent="0.25">
      <c r="A248" s="146" t="s">
        <v>24</v>
      </c>
      <c r="B248" s="154">
        <v>45126</v>
      </c>
      <c r="C248" s="154">
        <v>45126</v>
      </c>
      <c r="D248" s="151">
        <v>0</v>
      </c>
      <c r="E248" s="151"/>
    </row>
    <row r="249" spans="1:5" x14ac:dyDescent="0.25">
      <c r="A249" s="144" t="s">
        <v>156</v>
      </c>
      <c r="B249" s="143"/>
      <c r="C249" s="143"/>
      <c r="D249" s="155">
        <v>8027.16</v>
      </c>
      <c r="E249" s="143"/>
    </row>
    <row r="250" spans="1:5" x14ac:dyDescent="0.25">
      <c r="A250" s="146" t="s">
        <v>24</v>
      </c>
      <c r="B250" s="151"/>
      <c r="C250" s="151"/>
      <c r="D250" s="154">
        <v>8027.16</v>
      </c>
      <c r="E250" s="151"/>
    </row>
    <row r="251" spans="1:5" x14ac:dyDescent="0.25">
      <c r="A251" s="147" t="s">
        <v>37</v>
      </c>
      <c r="B251" s="142"/>
      <c r="C251" s="142"/>
      <c r="D251" s="154">
        <v>8027.16</v>
      </c>
      <c r="E251" s="142"/>
    </row>
    <row r="252" spans="1:5" x14ac:dyDescent="0.25">
      <c r="A252" s="148" t="s">
        <v>39</v>
      </c>
      <c r="B252" s="143"/>
      <c r="C252" s="143"/>
      <c r="D252" s="155">
        <v>8027.16</v>
      </c>
      <c r="E252" s="143"/>
    </row>
    <row r="253" spans="1:5" x14ac:dyDescent="0.25">
      <c r="A253" s="144" t="s">
        <v>152</v>
      </c>
      <c r="B253" s="155">
        <v>2256</v>
      </c>
      <c r="C253" s="155">
        <v>2256</v>
      </c>
      <c r="D253" s="155">
        <v>1591.41</v>
      </c>
      <c r="E253" s="157">
        <v>70.540000000000006</v>
      </c>
    </row>
    <row r="254" spans="1:5" x14ac:dyDescent="0.25">
      <c r="A254" s="146" t="s">
        <v>24</v>
      </c>
      <c r="B254" s="154">
        <v>2256</v>
      </c>
      <c r="C254" s="154">
        <v>2256</v>
      </c>
      <c r="D254" s="154">
        <v>1591.41</v>
      </c>
      <c r="E254" s="151">
        <v>70.540000000000006</v>
      </c>
    </row>
    <row r="255" spans="1:5" x14ac:dyDescent="0.25">
      <c r="A255" s="147" t="s">
        <v>37</v>
      </c>
      <c r="B255" s="142"/>
      <c r="C255" s="142"/>
      <c r="D255" s="154">
        <v>1591.41</v>
      </c>
      <c r="E255" s="142"/>
    </row>
    <row r="256" spans="1:5" x14ac:dyDescent="0.25">
      <c r="A256" s="148" t="s">
        <v>39</v>
      </c>
      <c r="B256" s="143"/>
      <c r="C256" s="143"/>
      <c r="D256" s="155">
        <v>1591.41</v>
      </c>
      <c r="E256" s="143"/>
    </row>
    <row r="257" spans="1:5" x14ac:dyDescent="0.25">
      <c r="A257" s="145" t="s">
        <v>292</v>
      </c>
      <c r="B257" s="156">
        <v>31721</v>
      </c>
      <c r="C257" s="156">
        <v>31721</v>
      </c>
      <c r="D257" s="156">
        <v>17253.96</v>
      </c>
      <c r="E257" s="150">
        <v>54.39</v>
      </c>
    </row>
    <row r="258" spans="1:5" x14ac:dyDescent="0.25">
      <c r="A258" s="144" t="s">
        <v>158</v>
      </c>
      <c r="B258" s="155">
        <v>31721</v>
      </c>
      <c r="C258" s="155">
        <v>31721</v>
      </c>
      <c r="D258" s="155">
        <v>17253.96</v>
      </c>
      <c r="E258" s="157">
        <v>54.39</v>
      </c>
    </row>
    <row r="259" spans="1:5" x14ac:dyDescent="0.25">
      <c r="A259" s="146" t="s">
        <v>104</v>
      </c>
      <c r="B259" s="154">
        <v>31721</v>
      </c>
      <c r="C259" s="154">
        <v>31721</v>
      </c>
      <c r="D259" s="154">
        <v>17253.96</v>
      </c>
      <c r="E259" s="151">
        <v>54.39</v>
      </c>
    </row>
    <row r="260" spans="1:5" ht="26.25" x14ac:dyDescent="0.25">
      <c r="A260" s="147" t="s">
        <v>105</v>
      </c>
      <c r="B260" s="142"/>
      <c r="C260" s="142"/>
      <c r="D260" s="154">
        <v>17253.96</v>
      </c>
      <c r="E260" s="142"/>
    </row>
    <row r="261" spans="1:5" x14ac:dyDescent="0.25">
      <c r="A261" s="148" t="s">
        <v>106</v>
      </c>
      <c r="B261" s="143"/>
      <c r="C261" s="143"/>
      <c r="D261" s="155">
        <v>17253.96</v>
      </c>
      <c r="E261" s="143"/>
    </row>
    <row r="262" spans="1:5" ht="7.5" customHeight="1" x14ac:dyDescent="0.25"/>
    <row r="263" spans="1:5" hidden="1" x14ac:dyDescent="0.25"/>
    <row r="264" spans="1:5" hidden="1" x14ac:dyDescent="0.25"/>
    <row r="265" spans="1:5" ht="15.75" x14ac:dyDescent="0.25">
      <c r="A265" s="176" t="s">
        <v>294</v>
      </c>
      <c r="B265" s="176"/>
      <c r="C265" s="176"/>
      <c r="D265" s="176"/>
      <c r="E265" s="176"/>
    </row>
    <row r="266" spans="1:5" ht="15.75" x14ac:dyDescent="0.25">
      <c r="A266" s="166"/>
      <c r="B266" s="166"/>
      <c r="C266" s="166"/>
      <c r="D266" s="166"/>
      <c r="E266" s="167"/>
    </row>
    <row r="267" spans="1:5" ht="15.75" x14ac:dyDescent="0.25">
      <c r="A267" s="166" t="s">
        <v>297</v>
      </c>
      <c r="B267" s="166"/>
      <c r="C267" s="168"/>
      <c r="D267" s="166"/>
      <c r="E267" s="167"/>
    </row>
    <row r="268" spans="1:5" ht="15.75" x14ac:dyDescent="0.25">
      <c r="A268" s="166"/>
      <c r="B268" s="166"/>
      <c r="C268" s="166"/>
      <c r="D268" s="166"/>
      <c r="E268" s="167"/>
    </row>
    <row r="269" spans="1:5" ht="15.75" x14ac:dyDescent="0.25">
      <c r="A269" s="164" t="s">
        <v>298</v>
      </c>
      <c r="B269" s="166"/>
      <c r="C269" s="166"/>
      <c r="D269" s="166"/>
      <c r="E269" s="167"/>
    </row>
    <row r="270" spans="1:5" ht="15.75" x14ac:dyDescent="0.25">
      <c r="A270" s="164" t="s">
        <v>299</v>
      </c>
      <c r="B270" s="166"/>
      <c r="C270" s="166"/>
      <c r="D270" s="166"/>
      <c r="E270" s="167"/>
    </row>
    <row r="271" spans="1:5" ht="15.75" x14ac:dyDescent="0.25">
      <c r="A271" s="164" t="s">
        <v>300</v>
      </c>
      <c r="B271" s="166"/>
      <c r="C271" s="166"/>
      <c r="D271" s="166"/>
      <c r="E271" s="167"/>
    </row>
    <row r="272" spans="1:5" ht="9" customHeight="1" x14ac:dyDescent="0.25">
      <c r="A272" s="166"/>
      <c r="B272" s="166"/>
      <c r="C272" s="166"/>
      <c r="D272" s="166"/>
      <c r="E272" s="167"/>
    </row>
    <row r="273" spans="1:5" ht="15.75" x14ac:dyDescent="0.25">
      <c r="A273" s="166"/>
      <c r="B273" s="166"/>
      <c r="C273" s="181" t="s">
        <v>295</v>
      </c>
      <c r="D273" s="181"/>
      <c r="E273" s="165"/>
    </row>
    <row r="274" spans="1:5" ht="15.75" x14ac:dyDescent="0.25">
      <c r="A274" s="166"/>
      <c r="B274" s="166"/>
      <c r="C274" s="164" t="s">
        <v>293</v>
      </c>
      <c r="D274" s="164"/>
      <c r="E274" s="165"/>
    </row>
    <row r="275" spans="1:5" ht="6.75" customHeight="1" x14ac:dyDescent="0.25">
      <c r="A275" s="166"/>
      <c r="B275" s="166"/>
      <c r="C275" s="164"/>
      <c r="D275" s="164"/>
      <c r="E275" s="165"/>
    </row>
    <row r="276" spans="1:5" ht="15.75" x14ac:dyDescent="0.25">
      <c r="A276" s="166"/>
      <c r="B276" s="166"/>
      <c r="C276" s="180" t="s">
        <v>296</v>
      </c>
      <c r="D276" s="180"/>
      <c r="E276" s="167"/>
    </row>
  </sheetData>
  <mergeCells count="6">
    <mergeCell ref="A1:E1"/>
    <mergeCell ref="A3:E3"/>
    <mergeCell ref="A5:E5"/>
    <mergeCell ref="A265:E265"/>
    <mergeCell ref="C276:D276"/>
    <mergeCell ref="C273:D27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11</vt:i4>
      </vt:variant>
    </vt:vector>
  </HeadingPairs>
  <TitlesOfParts>
    <vt:vector size="19" baseType="lpstr">
      <vt:lpstr>Sažetak </vt:lpstr>
      <vt:lpstr>P i R -Tablica 1.</vt:lpstr>
      <vt:lpstr>P i R -Tablica 2.</vt:lpstr>
      <vt:lpstr>R -Tablica 3.</vt:lpstr>
      <vt:lpstr>Rač fin-Tablica 4.</vt:lpstr>
      <vt:lpstr>Rač fin-analitika</vt:lpstr>
      <vt:lpstr>Rač fin-izvori</vt:lpstr>
      <vt:lpstr>Posebni dio-progr.</vt:lpstr>
      <vt:lpstr>'P i R -Tablica 1.'!Ispis_naslova</vt:lpstr>
      <vt:lpstr>'P i R -Tablica 2.'!Ispis_naslova</vt:lpstr>
      <vt:lpstr>'Posebni dio-progr.'!Ispis_naslova</vt:lpstr>
      <vt:lpstr>'R -Tablica 3.'!Ispis_naslova</vt:lpstr>
      <vt:lpstr>'Rač fin-analitika'!Ispis_naslova</vt:lpstr>
      <vt:lpstr>'P i R -Tablica 1.'!Podrucje_ispisa</vt:lpstr>
      <vt:lpstr>'P i R -Tablica 2.'!Podrucje_ispisa</vt:lpstr>
      <vt:lpstr>'R -Tablica 3.'!Podrucje_ispisa</vt:lpstr>
      <vt:lpstr>'Rač fin-analitika'!Podrucje_ispisa</vt:lpstr>
      <vt:lpstr>'Rač fin-izvori'!Podrucje_ispisa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Marijana Rogina</cp:lastModifiedBy>
  <cp:lastPrinted>2023-07-31T11:19:13Z</cp:lastPrinted>
  <dcterms:created xsi:type="dcterms:W3CDTF">2018-03-15T13:07:00Z</dcterms:created>
  <dcterms:modified xsi:type="dcterms:W3CDTF">2023-07-31T11:19:24Z</dcterms:modified>
</cp:coreProperties>
</file>